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Projects\Warbird\"/>
    </mc:Choice>
  </mc:AlternateContent>
  <xr:revisionPtr revIDLastSave="0" documentId="13_ncr:1_{7B609183-3DCD-414B-9A29-2F4905685B2D}" xr6:coauthVersionLast="44" xr6:coauthVersionMax="44" xr10:uidLastSave="{00000000-0000-0000-0000-000000000000}"/>
  <bookViews>
    <workbookView xWindow="-25320" yWindow="405" windowWidth="25440" windowHeight="15390" xr2:uid="{00000000-000D-0000-FFFF-FFFF00000000}"/>
  </bookViews>
  <sheets>
    <sheet name="HamB" sheetId="3" r:id="rId1"/>
    <sheet name="HamA" sheetId="2" r:id="rId2"/>
    <sheet name="RateTable"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3" l="1"/>
  <c r="E11" i="3"/>
  <c r="F11" i="3" s="1"/>
  <c r="E10" i="3"/>
  <c r="F10" i="3"/>
  <c r="E15" i="3"/>
  <c r="F15" i="3" s="1"/>
  <c r="E14" i="3"/>
  <c r="F14" i="3" s="1"/>
  <c r="E13" i="3"/>
  <c r="F13" i="3" s="1"/>
  <c r="E12" i="3"/>
  <c r="F12" i="3" s="1"/>
  <c r="C6" i="3"/>
  <c r="E7" i="2"/>
  <c r="F7" i="2" s="1"/>
  <c r="E6" i="2"/>
  <c r="F6" i="2" s="1"/>
  <c r="C6" i="2"/>
  <c r="K90" i="3"/>
  <c r="K88" i="3"/>
  <c r="E86" i="3"/>
  <c r="F86" i="3" s="1"/>
  <c r="E85" i="3"/>
  <c r="F85" i="3" s="1"/>
  <c r="E84" i="3"/>
  <c r="F84" i="3" s="1"/>
  <c r="E83" i="3"/>
  <c r="F77" i="3"/>
  <c r="H69" i="3" s="1"/>
  <c r="E76" i="3"/>
  <c r="F76" i="3" s="1"/>
  <c r="E75" i="3"/>
  <c r="F75" i="3" s="1"/>
  <c r="E74" i="3"/>
  <c r="F74" i="3" s="1"/>
  <c r="E73" i="3"/>
  <c r="F73" i="3" s="1"/>
  <c r="E72" i="3"/>
  <c r="F72" i="3" s="1"/>
  <c r="E71" i="3"/>
  <c r="F71" i="3" s="1"/>
  <c r="E70" i="3"/>
  <c r="F70" i="3" s="1"/>
  <c r="G69" i="3"/>
  <c r="F66" i="3"/>
  <c r="H58" i="3" s="1"/>
  <c r="E65" i="3"/>
  <c r="F65" i="3" s="1"/>
  <c r="E64" i="3"/>
  <c r="F64" i="3" s="1"/>
  <c r="E63" i="3"/>
  <c r="F63" i="3" s="1"/>
  <c r="E62" i="3"/>
  <c r="F62" i="3" s="1"/>
  <c r="E61" i="3"/>
  <c r="F61" i="3" s="1"/>
  <c r="E60" i="3"/>
  <c r="F60" i="3" s="1"/>
  <c r="E59" i="3"/>
  <c r="F59" i="3" s="1"/>
  <c r="G58" i="3"/>
  <c r="E55" i="3"/>
  <c r="F55" i="3" s="1"/>
  <c r="E54" i="3"/>
  <c r="F54" i="3" s="1"/>
  <c r="E53" i="3"/>
  <c r="F53" i="3" s="1"/>
  <c r="E52" i="3"/>
  <c r="F52" i="3" s="1"/>
  <c r="G51" i="3"/>
  <c r="E48" i="3"/>
  <c r="F48" i="3" s="1"/>
  <c r="E47" i="3"/>
  <c r="F47" i="3" s="1"/>
  <c r="E46" i="3"/>
  <c r="F46" i="3" s="1"/>
  <c r="E45" i="3"/>
  <c r="F45" i="3" s="1"/>
  <c r="E44" i="3"/>
  <c r="F44" i="3" s="1"/>
  <c r="E43" i="3"/>
  <c r="F43" i="3" s="1"/>
  <c r="E42" i="3"/>
  <c r="F42" i="3" s="1"/>
  <c r="E41" i="3"/>
  <c r="F41" i="3" s="1"/>
  <c r="G40" i="3"/>
  <c r="E37" i="3"/>
  <c r="F37" i="3" s="1"/>
  <c r="E36" i="3"/>
  <c r="F36" i="3" s="1"/>
  <c r="E35" i="3"/>
  <c r="F35" i="3" s="1"/>
  <c r="E34" i="3"/>
  <c r="F34" i="3" s="1"/>
  <c r="E33" i="3"/>
  <c r="F33" i="3" s="1"/>
  <c r="E32" i="3"/>
  <c r="F32" i="3" s="1"/>
  <c r="E31" i="3"/>
  <c r="F31" i="3" s="1"/>
  <c r="E30" i="3"/>
  <c r="F30" i="3" s="1"/>
  <c r="E29" i="3"/>
  <c r="F29" i="3" s="1"/>
  <c r="E28" i="3"/>
  <c r="F28" i="3" s="1"/>
  <c r="E27" i="3"/>
  <c r="F27" i="3" s="1"/>
  <c r="E26" i="3"/>
  <c r="F26" i="3" s="1"/>
  <c r="E25" i="3"/>
  <c r="F25" i="3" s="1"/>
  <c r="E24" i="3"/>
  <c r="F24" i="3" s="1"/>
  <c r="E23" i="3"/>
  <c r="F23" i="3" s="1"/>
  <c r="E22" i="3"/>
  <c r="F22" i="3" s="1"/>
  <c r="G21" i="3"/>
  <c r="E18" i="3"/>
  <c r="F18" i="3" s="1"/>
  <c r="E17" i="3"/>
  <c r="F17" i="3" s="1"/>
  <c r="E16" i="3"/>
  <c r="F16" i="3" s="1"/>
  <c r="E9" i="3"/>
  <c r="F9" i="3" s="1"/>
  <c r="E8" i="3"/>
  <c r="F8" i="3" s="1"/>
  <c r="E7" i="3"/>
  <c r="F7" i="3" s="1"/>
  <c r="E6" i="3"/>
  <c r="F6" i="3" s="1"/>
  <c r="E5" i="3"/>
  <c r="F5" i="3" s="1"/>
  <c r="G4" i="3"/>
  <c r="G80" i="3" s="1"/>
  <c r="C83" i="3" s="1"/>
  <c r="H4" i="3" l="1"/>
  <c r="H51" i="3"/>
  <c r="H21" i="3"/>
  <c r="G82" i="3"/>
  <c r="F83" i="3"/>
  <c r="H82" i="3" s="1"/>
  <c r="H40" i="3"/>
  <c r="E24" i="2"/>
  <c r="F24" i="2" s="1"/>
  <c r="E23" i="2"/>
  <c r="F23" i="2" s="1"/>
  <c r="E30" i="2"/>
  <c r="F30" i="2" s="1"/>
  <c r="E31" i="2"/>
  <c r="F31" i="2" s="1"/>
  <c r="E32" i="2"/>
  <c r="F32" i="2" s="1"/>
  <c r="E33" i="2"/>
  <c r="F33" i="2" s="1"/>
  <c r="E29" i="2"/>
  <c r="F29" i="2" s="1"/>
  <c r="E28" i="2"/>
  <c r="F28" i="2" s="1"/>
  <c r="E27" i="2"/>
  <c r="F27" i="2" s="1"/>
  <c r="E26" i="2"/>
  <c r="F26" i="2" s="1"/>
  <c r="E25" i="2"/>
  <c r="F25" i="2" s="1"/>
  <c r="E22" i="2"/>
  <c r="F22" i="2" s="1"/>
  <c r="E21" i="2"/>
  <c r="F21" i="2" s="1"/>
  <c r="E20" i="2"/>
  <c r="F20" i="2" s="1"/>
  <c r="E19" i="2"/>
  <c r="F19" i="2" s="1"/>
  <c r="H80" i="3" l="1"/>
  <c r="H89" i="3" s="1"/>
  <c r="G89" i="3"/>
  <c r="G90" i="3"/>
  <c r="K86" i="2"/>
  <c r="K84" i="2"/>
  <c r="F73" i="2"/>
  <c r="H65" i="2" s="1"/>
  <c r="E72" i="2"/>
  <c r="F72" i="2" s="1"/>
  <c r="E71" i="2"/>
  <c r="F71" i="2" s="1"/>
  <c r="E70" i="2"/>
  <c r="F70" i="2" s="1"/>
  <c r="E69" i="2"/>
  <c r="F69" i="2" s="1"/>
  <c r="E68" i="2"/>
  <c r="E67" i="2"/>
  <c r="E66" i="2"/>
  <c r="F66" i="2" s="1"/>
  <c r="G65" i="2"/>
  <c r="E61" i="2"/>
  <c r="F61" i="2" s="1"/>
  <c r="E60" i="2"/>
  <c r="F60" i="2" s="1"/>
  <c r="E59" i="2"/>
  <c r="F59" i="2" s="1"/>
  <c r="E58" i="2"/>
  <c r="F58" i="2" s="1"/>
  <c r="E57" i="2"/>
  <c r="F57" i="2" s="1"/>
  <c r="E56" i="2"/>
  <c r="F56" i="2" s="1"/>
  <c r="E55" i="2"/>
  <c r="F55" i="2" s="1"/>
  <c r="E51" i="2"/>
  <c r="F51" i="2" s="1"/>
  <c r="E50" i="2"/>
  <c r="F50" i="2" s="1"/>
  <c r="E49" i="2"/>
  <c r="E48" i="2"/>
  <c r="F48" i="2" s="1"/>
  <c r="G47" i="2"/>
  <c r="E14" i="2"/>
  <c r="F14" i="2" s="1"/>
  <c r="E13" i="2"/>
  <c r="F13" i="2" s="1"/>
  <c r="E12" i="2"/>
  <c r="F12" i="2" s="1"/>
  <c r="E11" i="2"/>
  <c r="F11" i="2" s="1"/>
  <c r="E10" i="2"/>
  <c r="F10" i="2" s="1"/>
  <c r="E9" i="2"/>
  <c r="F9" i="2" s="1"/>
  <c r="E8" i="2"/>
  <c r="F8" i="2" s="1"/>
  <c r="E5" i="2"/>
  <c r="F5" i="2" s="1"/>
  <c r="E44" i="2"/>
  <c r="F44" i="2" s="1"/>
  <c r="E43" i="2"/>
  <c r="F43" i="2" s="1"/>
  <c r="E42" i="2"/>
  <c r="F42" i="2" s="1"/>
  <c r="E41" i="2"/>
  <c r="F41" i="2" s="1"/>
  <c r="E40" i="2"/>
  <c r="F40" i="2" s="1"/>
  <c r="E39" i="2"/>
  <c r="F39" i="2" s="1"/>
  <c r="E38" i="2"/>
  <c r="F38" i="2" s="1"/>
  <c r="E37" i="2"/>
  <c r="F37" i="2" s="1"/>
  <c r="E18" i="2"/>
  <c r="F18" i="2" s="1"/>
  <c r="F62" i="2"/>
  <c r="H54" i="2" s="1"/>
  <c r="G4" i="2"/>
  <c r="G17" i="2"/>
  <c r="G36" i="2"/>
  <c r="G54" i="2"/>
  <c r="E82" i="2"/>
  <c r="F82" i="2" s="1"/>
  <c r="E81" i="2"/>
  <c r="F81" i="2" s="1"/>
  <c r="E80" i="2"/>
  <c r="F80" i="2" s="1"/>
  <c r="E79" i="2"/>
  <c r="H90" i="3" l="1"/>
  <c r="H91" i="3" s="1"/>
  <c r="G76" i="2"/>
  <c r="C79" i="2" s="1"/>
  <c r="G78" i="2" s="1"/>
  <c r="F49" i="2"/>
  <c r="H47" i="2" s="1"/>
  <c r="F67" i="2"/>
  <c r="F68" i="2"/>
  <c r="H36" i="2"/>
  <c r="H4" i="2"/>
  <c r="H17" i="2"/>
  <c r="F94" i="3" l="1"/>
  <c r="H94" i="3" s="1"/>
  <c r="G94" i="3" s="1"/>
  <c r="F95" i="3"/>
  <c r="H95" i="3" s="1"/>
  <c r="G95" i="3" s="1"/>
  <c r="F93" i="3"/>
  <c r="H93" i="3" s="1"/>
  <c r="F79" i="2"/>
  <c r="H78" i="2" s="1"/>
  <c r="H76" i="2"/>
  <c r="G85" i="2"/>
  <c r="G86" i="2"/>
  <c r="F96" i="3" l="1"/>
  <c r="G93" i="3"/>
  <c r="G96" i="3" s="1"/>
  <c r="H96" i="3"/>
  <c r="H86" i="2"/>
  <c r="F91" i="2" s="1"/>
  <c r="H91" i="2" s="1"/>
  <c r="H85" i="2"/>
  <c r="F90" i="2" l="1"/>
  <c r="H90" i="2" s="1"/>
  <c r="F89" i="2"/>
  <c r="H87" i="2"/>
  <c r="G91" i="2" s="1"/>
  <c r="F92" i="2" l="1"/>
  <c r="H89" i="2"/>
  <c r="H92" i="2" s="1"/>
  <c r="G90" i="2"/>
  <c r="G89" i="2" l="1"/>
  <c r="G9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 Moore</author>
  </authors>
  <commentList>
    <comment ref="B23" authorId="0" shapeId="0" xr:uid="{A0C8D56A-851E-4891-8891-302E17DC38E6}">
      <text>
        <r>
          <rPr>
            <b/>
            <sz val="9"/>
            <color indexed="81"/>
            <rFont val="Tahoma"/>
            <charset val="1"/>
          </rPr>
          <t>Kirsten:</t>
        </r>
        <r>
          <rPr>
            <sz val="9"/>
            <color indexed="81"/>
            <rFont val="Tahoma"/>
            <charset val="1"/>
          </rPr>
          <t xml:space="preserve">
Events
1. What is LC Meetings? Is it one meeting? more than one? - 
2. What is presentation proposals? 
3. Do webinars show up for everyone, not just logged in users? ( Example: Quartlerly review webinar ) 
4. How many years do the Winner archives go back? 
5. Does the datasource meeting vary from the LC meeting in terms of content on the page? 
Contact
1. How does contact work? How many branches of contact are there? 
Sitemap
1. should Datasource be in about or in membership or in both? 
Leadership Council 
1. Should there be a page for each ? 
2. What is the CTA on the landing page?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 Moore</author>
  </authors>
  <commentList>
    <comment ref="B19" authorId="0" shapeId="0" xr:uid="{9AB3BACB-A35B-4A66-85D3-6787D1C21802}">
      <text>
        <r>
          <rPr>
            <b/>
            <sz val="9"/>
            <color indexed="81"/>
            <rFont val="Tahoma"/>
            <charset val="1"/>
          </rPr>
          <t>Kirsten:</t>
        </r>
        <r>
          <rPr>
            <sz val="9"/>
            <color indexed="81"/>
            <rFont val="Tahoma"/>
            <charset val="1"/>
          </rPr>
          <t xml:space="preserve">
Events
1. What is LC Meetings? Is it one meeting? more than one? - 
2. What is presentation proposals? 
3. Do webinars show up for everyone, not just logged in users? ( Example: Quartlerly review webinar ) 
4. How many years do the Winner archives go back? 
5. Does the datasource meeting vary from the LC meeting in terms of content on the page? 
Contact
1. How does contact work? How many branches of contact are there? 
Sitemap
1. should Datasource be in about or in membership or in both? 
Leadership Council 
1. Should there be a page for each ? 
2. What is the CTA on the landing page? </t>
        </r>
      </text>
    </comment>
  </commentList>
</comments>
</file>

<file path=xl/sharedStrings.xml><?xml version="1.0" encoding="utf-8"?>
<sst xmlns="http://schemas.openxmlformats.org/spreadsheetml/2006/main" count="314" uniqueCount="108">
  <si>
    <t>BillCodes</t>
  </si>
  <si>
    <t>Plan</t>
  </si>
  <si>
    <t>*NA</t>
  </si>
  <si>
    <t>AdHoc</t>
  </si>
  <si>
    <t>DBA</t>
  </si>
  <si>
    <t>Plan-1</t>
  </si>
  <si>
    <t>IT Network Engineer</t>
  </si>
  <si>
    <t>Plan-2</t>
  </si>
  <si>
    <t>IT Support - Engineer</t>
  </si>
  <si>
    <t>Plan-3</t>
  </si>
  <si>
    <t>Project Manager</t>
  </si>
  <si>
    <t>*</t>
  </si>
  <si>
    <t>Software Engineer</t>
  </si>
  <si>
    <t>Solution Architect</t>
  </si>
  <si>
    <t>SP Software Engineer</t>
  </si>
  <si>
    <t>SP Support Specialist</t>
  </si>
  <si>
    <t>Support Specialist</t>
  </si>
  <si>
    <t>Web Software Engineer</t>
  </si>
  <si>
    <t>Web Support Specialist</t>
  </si>
  <si>
    <t>Lookup Table</t>
  </si>
  <si>
    <t>Std Rate</t>
  </si>
  <si>
    <t>*Engineeering</t>
  </si>
  <si>
    <t>*NA.AdHoc</t>
  </si>
  <si>
    <t>*NA.Plan-1</t>
  </si>
  <si>
    <t>*NA.Plan-2</t>
  </si>
  <si>
    <t>*NA.Plan-3</t>
  </si>
  <si>
    <t>*SharePoint</t>
  </si>
  <si>
    <t>*Tech Services</t>
  </si>
  <si>
    <t>*Web</t>
  </si>
  <si>
    <t>DBA.AdHoc</t>
  </si>
  <si>
    <t>DBA.Plan-1</t>
  </si>
  <si>
    <t>DBA.Plan-2</t>
  </si>
  <si>
    <t>DBA.Plan-3</t>
  </si>
  <si>
    <t>IT Network Engineer.AdHoc</t>
  </si>
  <si>
    <t>IT Network Engineer.Plan-1</t>
  </si>
  <si>
    <t>IT Network Engineer.Plan-2</t>
  </si>
  <si>
    <t>IT Network Engineer.Plan-3</t>
  </si>
  <si>
    <t>IT Support - Engineer.AdHoc</t>
  </si>
  <si>
    <t>IT Support - Engineer.Plan-1</t>
  </si>
  <si>
    <t>IT Support - Engineer.Plan-2</t>
  </si>
  <si>
    <t>IT Support - Engineer.Plan-3</t>
  </si>
  <si>
    <t>Project Manager.Plan-1</t>
  </si>
  <si>
    <t>Project Manager.Plan-2</t>
  </si>
  <si>
    <t>Project Manager.Plan-3</t>
  </si>
  <si>
    <t>Software Engineer.AdHoc</t>
  </si>
  <si>
    <t>Software Engineer.Plan-1</t>
  </si>
  <si>
    <t>Software Engineer.Plan-2</t>
  </si>
  <si>
    <t>Software Engineer.Plan-3</t>
  </si>
  <si>
    <t>Solution Architect.AdHoc</t>
  </si>
  <si>
    <t>Solution Architect.Plan-1</t>
  </si>
  <si>
    <t>Solution Architect.Plan-2</t>
  </si>
  <si>
    <t>Solution Architect.Plan-3</t>
  </si>
  <si>
    <t>SP Software Engineer.AdHoc</t>
  </si>
  <si>
    <t>SP Software Engineer.Plan-1</t>
  </si>
  <si>
    <t>SP Software Engineer.Plan-2</t>
  </si>
  <si>
    <t>SP Software Engineer.Plan-3</t>
  </si>
  <si>
    <t>SP Support Specialist.AdHoc</t>
  </si>
  <si>
    <t>SP Support Specialist.Plan-1</t>
  </si>
  <si>
    <t>SP Support Specialist.Plan-2</t>
  </si>
  <si>
    <t>SP Support Specialist.Plan-3</t>
  </si>
  <si>
    <t>Support Specialist.AdHoc</t>
  </si>
  <si>
    <t>Support Specialist.Plan-1</t>
  </si>
  <si>
    <t>Support Specialist.Plan-2</t>
  </si>
  <si>
    <t>Support Specialist.Plan-3</t>
  </si>
  <si>
    <t>Web Software Engineer.AdHoc</t>
  </si>
  <si>
    <t>Web Software Engineer.Plan-1</t>
  </si>
  <si>
    <t>Web Software Engineer.Plan-2</t>
  </si>
  <si>
    <t>Web Software Engineer.Plan-3</t>
  </si>
  <si>
    <t>Web Support Specialist.AdHoc</t>
  </si>
  <si>
    <t>Web Support Specialist.Plan-1</t>
  </si>
  <si>
    <t>Web Support Specialist.Plan-2</t>
  </si>
  <si>
    <t>Web Support Specialist.Plan-3</t>
  </si>
  <si>
    <t>WO</t>
  </si>
  <si>
    <t xml:space="preserve">Select Customer Plan: </t>
  </si>
  <si>
    <t>Hours</t>
  </si>
  <si>
    <t>Billing Code</t>
  </si>
  <si>
    <t>Rate</t>
  </si>
  <si>
    <t>Price</t>
  </si>
  <si>
    <t>SUB TOTALS</t>
  </si>
  <si>
    <t>Project Supporting Items</t>
  </si>
  <si>
    <t>Project Management &amp; Oversight</t>
  </si>
  <si>
    <t>Technical Lead</t>
  </si>
  <si>
    <t>Post Go-Live Support</t>
  </si>
  <si>
    <t>Risk and Contingency</t>
  </si>
  <si>
    <t>COST/PRICE SUMMARY</t>
  </si>
  <si>
    <t>Total Hours/Price</t>
  </si>
  <si>
    <t>Blended Rate</t>
  </si>
  <si>
    <t>Actual $</t>
  </si>
  <si>
    <t>Rounded Hrs</t>
  </si>
  <si>
    <t>Rounded $</t>
  </si>
  <si>
    <t>Payment 1:</t>
  </si>
  <si>
    <t>Payment 2:</t>
  </si>
  <si>
    <t>Payment 3:</t>
  </si>
  <si>
    <t>Actual Price:</t>
  </si>
  <si>
    <t>Chartwell Website</t>
  </si>
  <si>
    <t>Create staging pages</t>
  </si>
  <si>
    <t>Homepage redesign and new website structure</t>
  </si>
  <si>
    <t>Build out new pages</t>
  </si>
  <si>
    <t>New homepage implementation</t>
  </si>
  <si>
    <t>Go-Live</t>
  </si>
  <si>
    <t xml:space="preserve"> - Copy 12 pages from Government</t>
  </si>
  <si>
    <t xml:space="preserve"> - Create ~2 new pages for new Services</t>
  </si>
  <si>
    <t>Create photoshop design for homepage</t>
  </si>
  <si>
    <t xml:space="preserve"> - GoLive Checklist</t>
  </si>
  <si>
    <t xml:space="preserve"> - Permalinks</t>
  </si>
  <si>
    <t xml:space="preserve"> - Edit new Homepage and Service Landing Page</t>
  </si>
  <si>
    <t xml:space="preserve"> - 6 new Services pages</t>
  </si>
  <si>
    <t>Build out new pages (Assumes Final Copy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</si>
</sst>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18">
    <font>
      <sz val="11"/>
      <color theme="1"/>
      <name val="Calibri"/>
      <family val="2"/>
      <scheme val="minor"/>
    </font>
    <font>
      <b/>
      <sz val="11"/>
      <color theme="0"/>
      <name val="Calibri"/>
      <family val="2"/>
      <scheme val="minor"/>
    </font>
    <font>
      <sz val="11"/>
      <color theme="1"/>
      <name val="Open Sans Light"/>
      <family val="2"/>
    </font>
    <font>
      <sz val="18"/>
      <color theme="0"/>
      <name val="Open Sans Light"/>
      <family val="2"/>
    </font>
    <font>
      <sz val="14"/>
      <color theme="0"/>
      <name val="Open Sans Light"/>
      <family val="2"/>
    </font>
    <font>
      <sz val="14"/>
      <color theme="1"/>
      <name val="Open Sans Light"/>
      <family val="2"/>
    </font>
    <font>
      <sz val="10"/>
      <color theme="0"/>
      <name val="Open Sans Light"/>
      <family val="2"/>
    </font>
    <font>
      <sz val="10"/>
      <color theme="1"/>
      <name val="Open Sans Light"/>
      <family val="2"/>
    </font>
    <font>
      <sz val="12"/>
      <color theme="0"/>
      <name val="Open Sans Light"/>
      <family val="2"/>
    </font>
    <font>
      <sz val="12"/>
      <color theme="1"/>
      <name val="Open Sans Light"/>
      <family val="2"/>
    </font>
    <font>
      <b/>
      <sz val="10"/>
      <color theme="1"/>
      <name val="Open Sans Light"/>
      <family val="2"/>
    </font>
    <font>
      <sz val="14"/>
      <color rgb="FFFFFF00"/>
      <name val="Open Sans Light"/>
      <family val="2"/>
    </font>
    <font>
      <b/>
      <sz val="16"/>
      <color rgb="FFFFC000"/>
      <name val="Open Sans Light"/>
      <family val="2"/>
    </font>
    <font>
      <b/>
      <sz val="10"/>
      <color theme="3" tint="-0.249977111117893"/>
      <name val="Open Sans Light"/>
      <family val="2"/>
    </font>
    <font>
      <sz val="10"/>
      <color theme="3" tint="-0.249977111117893"/>
      <name val="Open Sans Light"/>
      <family val="2"/>
    </font>
    <font>
      <sz val="9"/>
      <color indexed="81"/>
      <name val="Tahoma"/>
      <charset val="1"/>
    </font>
    <font>
      <b/>
      <sz val="9"/>
      <color indexed="81"/>
      <name val="Tahoma"/>
      <charset val="1"/>
    </font>
    <font>
      <i/>
      <sz val="10"/>
      <color theme="1"/>
      <name val="Open Sans Light"/>
    </font>
  </fonts>
  <fills count="10">
    <fill>
      <patternFill patternType="none"/>
    </fill>
    <fill>
      <patternFill patternType="gray125"/>
    </fill>
    <fill>
      <patternFill patternType="solid">
        <fgColor rgb="FFA5A5A5"/>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bottom/>
      <diagonal/>
    </border>
    <border>
      <left/>
      <right style="thin">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0" fontId="1" fillId="2" borderId="1" applyNumberFormat="0" applyAlignment="0" applyProtection="0"/>
  </cellStyleXfs>
  <cellXfs count="62">
    <xf numFmtId="0" fontId="0" fillId="0" borderId="0" xfId="0"/>
    <xf numFmtId="0" fontId="1" fillId="2" borderId="1" xfId="1"/>
    <xf numFmtId="0" fontId="3" fillId="3" borderId="0" xfId="0" applyFont="1" applyFill="1" applyBorder="1" applyAlignment="1">
      <alignment horizontal="right"/>
    </xf>
    <xf numFmtId="0" fontId="3" fillId="3" borderId="0" xfId="0" applyFont="1" applyFill="1" applyBorder="1" applyAlignment="1"/>
    <xf numFmtId="0" fontId="2" fillId="0" borderId="0" xfId="0" applyFont="1" applyBorder="1"/>
    <xf numFmtId="0" fontId="4" fillId="6" borderId="0" xfId="0" applyFont="1" applyFill="1" applyBorder="1" applyAlignment="1">
      <alignment horizontal="left"/>
    </xf>
    <xf numFmtId="0" fontId="4" fillId="6" borderId="0" xfId="0" applyFont="1" applyFill="1" applyBorder="1" applyAlignment="1">
      <alignment horizontal="center"/>
    </xf>
    <xf numFmtId="0" fontId="4" fillId="3" borderId="0" xfId="0" applyFont="1" applyFill="1" applyBorder="1" applyAlignment="1">
      <alignment horizontal="right"/>
    </xf>
    <xf numFmtId="0" fontId="5" fillId="0" borderId="0" xfId="0" applyFont="1"/>
    <xf numFmtId="0" fontId="2" fillId="0" borderId="0" xfId="0" applyFont="1"/>
    <xf numFmtId="0" fontId="6" fillId="3" borderId="0" xfId="0" applyFont="1" applyFill="1" applyBorder="1" applyAlignment="1">
      <alignment horizontal="right"/>
    </xf>
    <xf numFmtId="0" fontId="7" fillId="0" borderId="0" xfId="0" applyFont="1"/>
    <xf numFmtId="0" fontId="8" fillId="3" borderId="0" xfId="0" applyFont="1" applyFill="1" applyBorder="1" applyAlignment="1">
      <alignment horizontal="right"/>
    </xf>
    <xf numFmtId="0" fontId="7" fillId="0" borderId="0" xfId="0" applyFont="1" applyBorder="1" applyAlignment="1"/>
    <xf numFmtId="2" fontId="7" fillId="0" borderId="0" xfId="0" applyNumberFormat="1" applyFont="1" applyBorder="1" applyAlignment="1"/>
    <xf numFmtId="6" fontId="7" fillId="0" borderId="0" xfId="0" applyNumberFormat="1" applyFont="1" applyBorder="1" applyAlignment="1"/>
    <xf numFmtId="6" fontId="7" fillId="0" borderId="0" xfId="0" applyNumberFormat="1" applyFont="1"/>
    <xf numFmtId="0" fontId="7" fillId="0" borderId="0" xfId="0" applyFont="1" applyBorder="1"/>
    <xf numFmtId="0" fontId="10" fillId="0" borderId="0" xfId="0" applyFont="1"/>
    <xf numFmtId="0" fontId="6" fillId="5" borderId="0" xfId="0" applyFont="1" applyFill="1" applyBorder="1" applyAlignment="1">
      <alignment horizontal="left"/>
    </xf>
    <xf numFmtId="0" fontId="6" fillId="5" borderId="0" xfId="0" applyFont="1" applyFill="1" applyBorder="1" applyAlignment="1">
      <alignment horizontal="center"/>
    </xf>
    <xf numFmtId="6" fontId="6" fillId="5" borderId="0" xfId="0" applyNumberFormat="1" applyFont="1" applyFill="1" applyBorder="1" applyAlignment="1">
      <alignment horizontal="center"/>
    </xf>
    <xf numFmtId="0" fontId="4" fillId="6" borderId="0" xfId="0" applyFont="1" applyFill="1" applyBorder="1" applyAlignment="1">
      <alignment horizontal="right"/>
    </xf>
    <xf numFmtId="1" fontId="4" fillId="6" borderId="2" xfId="0" applyNumberFormat="1" applyFont="1" applyFill="1" applyBorder="1" applyAlignment="1">
      <alignment horizontal="right"/>
    </xf>
    <xf numFmtId="0" fontId="7" fillId="0" borderId="2" xfId="0" applyFont="1" applyBorder="1" applyAlignment="1">
      <alignment horizontal="right"/>
    </xf>
    <xf numFmtId="0" fontId="7" fillId="0" borderId="3" xfId="0" applyFont="1" applyBorder="1" applyAlignment="1">
      <alignment horizontal="right"/>
    </xf>
    <xf numFmtId="6" fontId="4" fillId="6" borderId="3" xfId="0" applyNumberFormat="1" applyFont="1" applyFill="1" applyBorder="1" applyAlignment="1">
      <alignment horizontal="right"/>
    </xf>
    <xf numFmtId="0" fontId="11" fillId="7" borderId="0" xfId="0" applyFont="1" applyFill="1" applyBorder="1" applyAlignment="1">
      <alignment horizontal="left"/>
    </xf>
    <xf numFmtId="0" fontId="11" fillId="7" borderId="4" xfId="0" applyFont="1" applyFill="1" applyBorder="1"/>
    <xf numFmtId="0" fontId="11" fillId="7" borderId="5" xfId="0" applyFont="1" applyFill="1" applyBorder="1"/>
    <xf numFmtId="0" fontId="9" fillId="0" borderId="0" xfId="0" applyFont="1" applyBorder="1"/>
    <xf numFmtId="2" fontId="9" fillId="0" borderId="0" xfId="0" applyNumberFormat="1" applyFont="1" applyBorder="1"/>
    <xf numFmtId="0" fontId="9" fillId="0" borderId="0" xfId="0" applyFont="1" applyBorder="1" applyAlignment="1">
      <alignment horizontal="right"/>
    </xf>
    <xf numFmtId="9" fontId="7" fillId="8" borderId="2" xfId="0" applyNumberFormat="1" applyFont="1" applyFill="1" applyBorder="1" applyAlignment="1">
      <alignment horizontal="right"/>
    </xf>
    <xf numFmtId="6" fontId="11" fillId="7" borderId="5" xfId="0" applyNumberFormat="1" applyFont="1" applyFill="1" applyBorder="1"/>
    <xf numFmtId="0" fontId="12" fillId="7" borderId="4" xfId="0" applyFont="1" applyFill="1" applyBorder="1"/>
    <xf numFmtId="0" fontId="12" fillId="7" borderId="0" xfId="0" applyFont="1" applyFill="1" applyBorder="1" applyAlignment="1">
      <alignment horizontal="left"/>
    </xf>
    <xf numFmtId="1" fontId="12" fillId="7" borderId="5" xfId="0" applyNumberFormat="1" applyFont="1" applyFill="1" applyBorder="1"/>
    <xf numFmtId="6" fontId="12" fillId="7" borderId="5" xfId="0" applyNumberFormat="1" applyFont="1" applyFill="1" applyBorder="1"/>
    <xf numFmtId="0" fontId="12" fillId="3" borderId="0" xfId="0" applyFont="1" applyFill="1" applyBorder="1" applyAlignment="1">
      <alignment horizontal="right"/>
    </xf>
    <xf numFmtId="0" fontId="12" fillId="0" borderId="0" xfId="0" applyFont="1"/>
    <xf numFmtId="0" fontId="10" fillId="0" borderId="0" xfId="0" applyFont="1" applyAlignment="1">
      <alignment horizontal="right"/>
    </xf>
    <xf numFmtId="1" fontId="10" fillId="0" borderId="0" xfId="0" applyNumberFormat="1" applyFont="1"/>
    <xf numFmtId="6" fontId="10" fillId="0" borderId="0" xfId="0" applyNumberFormat="1" applyFont="1"/>
    <xf numFmtId="2" fontId="13" fillId="0" borderId="0" xfId="0" applyNumberFormat="1" applyFont="1" applyBorder="1" applyAlignment="1">
      <alignment horizontal="center"/>
    </xf>
    <xf numFmtId="2" fontId="13" fillId="4" borderId="0" xfId="0" applyNumberFormat="1" applyFont="1" applyFill="1" applyBorder="1" applyAlignment="1">
      <alignment horizontal="center"/>
    </xf>
    <xf numFmtId="2" fontId="14" fillId="0" borderId="0" xfId="0" applyNumberFormat="1" applyFont="1" applyBorder="1" applyAlignment="1"/>
    <xf numFmtId="9" fontId="14" fillId="0" borderId="0" xfId="0" applyNumberFormat="1" applyFont="1" applyBorder="1" applyAlignment="1"/>
    <xf numFmtId="164" fontId="14" fillId="0" borderId="0" xfId="0" applyNumberFormat="1" applyFont="1" applyBorder="1" applyAlignment="1"/>
    <xf numFmtId="2" fontId="14" fillId="4" borderId="0" xfId="0" applyNumberFormat="1" applyFont="1" applyFill="1" applyBorder="1" applyAlignment="1"/>
    <xf numFmtId="164" fontId="14" fillId="4" borderId="0" xfId="0" applyNumberFormat="1" applyFont="1" applyFill="1" applyBorder="1" applyAlignment="1"/>
    <xf numFmtId="165" fontId="13" fillId="0" borderId="0" xfId="0" applyNumberFormat="1" applyFont="1" applyBorder="1" applyAlignment="1"/>
    <xf numFmtId="2" fontId="13" fillId="4" borderId="0" xfId="0" applyNumberFormat="1" applyFont="1" applyFill="1" applyBorder="1" applyAlignment="1">
      <alignment horizontal="right"/>
    </xf>
    <xf numFmtId="165" fontId="13" fillId="4" borderId="0" xfId="0" applyNumberFormat="1" applyFont="1" applyFill="1" applyBorder="1" applyAlignment="1"/>
    <xf numFmtId="0" fontId="7" fillId="0" borderId="0" xfId="0" applyFont="1" applyBorder="1" applyAlignment="1">
      <alignment horizontal="left" indent="2"/>
    </xf>
    <xf numFmtId="0" fontId="17" fillId="0" borderId="0" xfId="0" applyFont="1" applyBorder="1" applyAlignment="1"/>
    <xf numFmtId="0" fontId="17" fillId="0" borderId="0" xfId="0" applyFont="1"/>
    <xf numFmtId="0" fontId="7" fillId="0" borderId="0" xfId="0" applyFont="1" applyBorder="1" applyAlignment="1">
      <alignment horizontal="left"/>
    </xf>
    <xf numFmtId="2" fontId="13" fillId="0" borderId="0" xfId="0" applyNumberFormat="1" applyFont="1" applyBorder="1" applyAlignment="1">
      <alignment horizontal="right"/>
    </xf>
    <xf numFmtId="0" fontId="3" fillId="3" borderId="0" xfId="0" applyFont="1" applyFill="1" applyBorder="1" applyAlignment="1">
      <alignment horizontal="left"/>
    </xf>
    <xf numFmtId="0" fontId="9" fillId="4" borderId="0" xfId="0" applyFont="1" applyFill="1" applyBorder="1" applyAlignment="1">
      <alignment horizontal="center"/>
    </xf>
    <xf numFmtId="0" fontId="0" fillId="9" borderId="0" xfId="0" applyFill="1"/>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B7113-C2C7-4C5D-B336-F5BDA7E950A7}">
  <dimension ref="A1:K96"/>
  <sheetViews>
    <sheetView tabSelected="1" topLeftCell="A61" workbookViewId="0">
      <selection activeCell="K80" sqref="K80"/>
    </sheetView>
  </sheetViews>
  <sheetFormatPr defaultColWidth="9.1796875" defaultRowHeight="12.5"/>
  <cols>
    <col min="1" max="1" width="3.26953125" style="11" customWidth="1"/>
    <col min="2" max="2" width="78" style="11" customWidth="1"/>
    <col min="3" max="3" width="13.7265625" style="11" customWidth="1"/>
    <col min="4" max="4" width="36.1796875" style="11" customWidth="1"/>
    <col min="5" max="5" width="9.26953125" style="11" bestFit="1" customWidth="1"/>
    <col min="6" max="6" width="11.26953125" style="11" bestFit="1" customWidth="1"/>
    <col min="7" max="7" width="13.81640625" style="11" bestFit="1" customWidth="1"/>
    <col min="8" max="8" width="20.54296875" style="11" customWidth="1"/>
    <col min="9" max="9" width="1.1796875" style="10" customWidth="1"/>
    <col min="10" max="16384" width="9.1796875" style="11"/>
  </cols>
  <sheetData>
    <row r="1" spans="1:9" s="4" customFormat="1" ht="22.5">
      <c r="A1" s="59" t="s">
        <v>94</v>
      </c>
      <c r="B1" s="59"/>
      <c r="C1" s="59"/>
      <c r="D1" s="59"/>
      <c r="E1" s="59"/>
      <c r="F1" s="3"/>
      <c r="G1" s="2" t="s">
        <v>72</v>
      </c>
      <c r="H1" s="3"/>
      <c r="I1" s="2"/>
    </row>
    <row r="2" spans="1:9" s="30" customFormat="1" ht="15.5">
      <c r="B2" s="32" t="s">
        <v>73</v>
      </c>
      <c r="C2" s="60" t="s">
        <v>9</v>
      </c>
      <c r="D2" s="60"/>
      <c r="F2" s="31"/>
      <c r="I2" s="12"/>
    </row>
    <row r="3" spans="1:9" ht="13">
      <c r="G3" s="41" t="s">
        <v>74</v>
      </c>
      <c r="H3" s="41" t="s">
        <v>77</v>
      </c>
    </row>
    <row r="4" spans="1:9" s="8" customFormat="1" ht="17.5">
      <c r="A4" s="5" t="s">
        <v>96</v>
      </c>
      <c r="B4" s="5"/>
      <c r="C4" s="6" t="s">
        <v>74</v>
      </c>
      <c r="D4" s="6" t="s">
        <v>75</v>
      </c>
      <c r="E4" s="22" t="s">
        <v>76</v>
      </c>
      <c r="F4" s="22" t="s">
        <v>77</v>
      </c>
      <c r="G4" s="23">
        <f>SUM(C5:C19)</f>
        <v>30</v>
      </c>
      <c r="H4" s="26">
        <f>SUM(F5:F19)</f>
        <v>3750</v>
      </c>
      <c r="I4" s="7"/>
    </row>
    <row r="5" spans="1:9">
      <c r="B5" s="13" t="s">
        <v>95</v>
      </c>
      <c r="D5" s="14" t="s">
        <v>10</v>
      </c>
      <c r="E5" s="15">
        <f>LOOKUP(CONCATENATE(D5,".",$C$2),RateTable!A$16:B$66)</f>
        <v>125</v>
      </c>
      <c r="F5" s="16">
        <f t="shared" ref="F5:F18" si="0">C5*E5</f>
        <v>0</v>
      </c>
      <c r="G5" s="24"/>
      <c r="H5" s="25"/>
    </row>
    <row r="6" spans="1:9">
      <c r="B6" s="13" t="s">
        <v>100</v>
      </c>
      <c r="C6" s="11">
        <f>(12*15)/60</f>
        <v>3</v>
      </c>
      <c r="D6" s="14" t="s">
        <v>10</v>
      </c>
      <c r="E6" s="15">
        <f>LOOKUP(CONCATENATE(D6,".",$C$2),RateTable!A$16:B$66)</f>
        <v>125</v>
      </c>
      <c r="F6" s="16">
        <f t="shared" si="0"/>
        <v>375</v>
      </c>
      <c r="G6" s="24"/>
      <c r="H6" s="25"/>
    </row>
    <row r="7" spans="1:9">
      <c r="B7" s="13" t="s">
        <v>101</v>
      </c>
      <c r="C7" s="11">
        <v>0.5</v>
      </c>
      <c r="D7" s="14" t="s">
        <v>10</v>
      </c>
      <c r="E7" s="15">
        <f>LOOKUP(CONCATENATE(D7,".",$C$2),RateTable!A$16:B$66)</f>
        <v>125</v>
      </c>
      <c r="F7" s="16">
        <f t="shared" si="0"/>
        <v>62.5</v>
      </c>
      <c r="G7" s="24"/>
      <c r="H7" s="25"/>
    </row>
    <row r="8" spans="1:9">
      <c r="B8" s="13" t="s">
        <v>102</v>
      </c>
      <c r="C8" s="11">
        <v>6</v>
      </c>
      <c r="D8" s="14" t="s">
        <v>17</v>
      </c>
      <c r="E8" s="15">
        <f>LOOKUP(CONCATENATE(D8,".",$C$2),RateTable!A$16:B$66)</f>
        <v>125</v>
      </c>
      <c r="F8" s="16">
        <f t="shared" si="0"/>
        <v>750</v>
      </c>
      <c r="G8" s="24"/>
      <c r="H8" s="25"/>
    </row>
    <row r="9" spans="1:9">
      <c r="B9" s="13" t="s">
        <v>107</v>
      </c>
      <c r="C9" s="11">
        <v>0</v>
      </c>
      <c r="D9" s="14" t="s">
        <v>12</v>
      </c>
      <c r="E9" s="15">
        <f>LOOKUP(CONCATENATE(D9,".",$C$2),RateTable!A$16:B$66)</f>
        <v>125</v>
      </c>
      <c r="F9" s="16">
        <f t="shared" si="0"/>
        <v>0</v>
      </c>
      <c r="G9" s="24"/>
      <c r="H9" s="25"/>
    </row>
    <row r="10" spans="1:9">
      <c r="B10" s="13" t="s">
        <v>106</v>
      </c>
      <c r="C10" s="11">
        <f>(6*45)/60</f>
        <v>4.5</v>
      </c>
      <c r="D10" s="14" t="s">
        <v>10</v>
      </c>
      <c r="E10" s="15">
        <f>LOOKUP(CONCATENATE(D10,".",$C$2),RateTable!A$16:B$66)</f>
        <v>125</v>
      </c>
      <c r="F10" s="16">
        <f t="shared" ref="F10:F11" si="1">C10*E10</f>
        <v>562.5</v>
      </c>
      <c r="G10" s="24"/>
      <c r="H10" s="25"/>
    </row>
    <row r="11" spans="1:9">
      <c r="B11" s="13" t="s">
        <v>105</v>
      </c>
      <c r="C11" s="11">
        <v>1.5</v>
      </c>
      <c r="D11" s="14" t="s">
        <v>10</v>
      </c>
      <c r="E11" s="15">
        <f>LOOKUP(CONCATENATE(D11,".",$C$2),RateTable!A$16:B$66)</f>
        <v>125</v>
      </c>
      <c r="F11" s="16">
        <f t="shared" si="1"/>
        <v>187.5</v>
      </c>
      <c r="G11" s="24"/>
      <c r="H11" s="25"/>
    </row>
    <row r="12" spans="1:9">
      <c r="B12" s="13" t="s">
        <v>98</v>
      </c>
      <c r="C12" s="11">
        <v>12</v>
      </c>
      <c r="D12" s="14" t="s">
        <v>12</v>
      </c>
      <c r="E12" s="15">
        <f>LOOKUP(CONCATENATE(D12,".",$C$2),RateTable!A$16:B$66)</f>
        <v>125</v>
      </c>
      <c r="F12" s="16">
        <f t="shared" ref="F12:F15" si="2">C12*E12</f>
        <v>1500</v>
      </c>
      <c r="G12" s="24"/>
      <c r="H12" s="25"/>
    </row>
    <row r="13" spans="1:9">
      <c r="B13" s="13" t="s">
        <v>99</v>
      </c>
      <c r="D13" s="14" t="s">
        <v>12</v>
      </c>
      <c r="E13" s="15">
        <f>LOOKUP(CONCATENATE(D13,".",$C$2),RateTable!A$16:B$66)</f>
        <v>125</v>
      </c>
      <c r="F13" s="16">
        <f t="shared" si="2"/>
        <v>0</v>
      </c>
      <c r="G13" s="24"/>
      <c r="H13" s="25"/>
    </row>
    <row r="14" spans="1:9">
      <c r="B14" s="13" t="s">
        <v>103</v>
      </c>
      <c r="C14" s="11">
        <v>1.5</v>
      </c>
      <c r="D14" s="14" t="s">
        <v>12</v>
      </c>
      <c r="E14" s="15">
        <f>LOOKUP(CONCATENATE(D14,".",$C$2),RateTable!A$16:B$66)</f>
        <v>125</v>
      </c>
      <c r="F14" s="16">
        <f t="shared" si="2"/>
        <v>187.5</v>
      </c>
      <c r="G14" s="24"/>
      <c r="H14" s="25"/>
    </row>
    <row r="15" spans="1:9">
      <c r="B15" s="13" t="s">
        <v>104</v>
      </c>
      <c r="C15" s="11">
        <v>1</v>
      </c>
      <c r="D15" s="14" t="s">
        <v>12</v>
      </c>
      <c r="E15" s="15">
        <f>LOOKUP(CONCATENATE(D15,".",$C$2),RateTable!A$16:B$66)</f>
        <v>125</v>
      </c>
      <c r="F15" s="16">
        <f t="shared" si="2"/>
        <v>125</v>
      </c>
      <c r="G15" s="24"/>
      <c r="H15" s="25"/>
    </row>
    <row r="16" spans="1:9">
      <c r="B16" s="13"/>
      <c r="D16" s="14" t="s">
        <v>12</v>
      </c>
      <c r="E16" s="15">
        <f>LOOKUP(CONCATENATE(D16,".",$C$2),RateTable!A$16:B$66)</f>
        <v>125</v>
      </c>
      <c r="F16" s="16">
        <f t="shared" si="0"/>
        <v>0</v>
      </c>
      <c r="G16" s="24"/>
      <c r="H16" s="25"/>
    </row>
    <row r="17" spans="1:11">
      <c r="B17" s="13"/>
      <c r="D17" s="14" t="s">
        <v>12</v>
      </c>
      <c r="E17" s="15">
        <f>LOOKUP(CONCATENATE(D17,".",$C$2),RateTable!A$16:B$66)</f>
        <v>125</v>
      </c>
      <c r="F17" s="16">
        <f t="shared" si="0"/>
        <v>0</v>
      </c>
      <c r="G17" s="24"/>
      <c r="H17" s="25"/>
    </row>
    <row r="18" spans="1:11">
      <c r="B18" s="13"/>
      <c r="D18" s="14" t="s">
        <v>12</v>
      </c>
      <c r="E18" s="15">
        <f>LOOKUP(CONCATENATE(D18,".",$C$2),RateTable!A$16:B$66)</f>
        <v>125</v>
      </c>
      <c r="F18" s="16">
        <f t="shared" si="0"/>
        <v>0</v>
      </c>
      <c r="G18" s="24"/>
      <c r="H18" s="25"/>
    </row>
    <row r="19" spans="1:11" ht="2.25" customHeight="1">
      <c r="A19" s="19"/>
      <c r="B19" s="19"/>
      <c r="C19" s="20"/>
      <c r="D19" s="20"/>
      <c r="E19" s="21"/>
      <c r="F19" s="21"/>
      <c r="G19" s="19"/>
      <c r="H19" s="19"/>
    </row>
    <row r="21" spans="1:11" s="8" customFormat="1" ht="17.5">
      <c r="A21" s="5"/>
      <c r="B21" s="5"/>
      <c r="C21" s="6" t="s">
        <v>74</v>
      </c>
      <c r="D21" s="6" t="s">
        <v>75</v>
      </c>
      <c r="E21" s="22" t="s">
        <v>76</v>
      </c>
      <c r="F21" s="22" t="s">
        <v>77</v>
      </c>
      <c r="G21" s="23">
        <f>SUM(C22:C38)</f>
        <v>0</v>
      </c>
      <c r="H21" s="26">
        <f>SUM(F22:F38)</f>
        <v>0</v>
      </c>
      <c r="I21" s="7"/>
    </row>
    <row r="22" spans="1:11">
      <c r="B22" s="13"/>
      <c r="D22" s="14" t="s">
        <v>12</v>
      </c>
      <c r="E22" s="15">
        <f>LOOKUP(CONCATENATE(D22,".",$C$2),RateTable!A$16:B$66)</f>
        <v>125</v>
      </c>
      <c r="F22" s="16">
        <f t="shared" ref="F22:F37" si="3">C22*E22</f>
        <v>0</v>
      </c>
      <c r="G22" s="24"/>
      <c r="H22" s="25"/>
    </row>
    <row r="23" spans="1:11" s="10" customFormat="1">
      <c r="A23" s="11"/>
      <c r="B23" s="13"/>
      <c r="C23" s="11"/>
      <c r="D23" s="14" t="s">
        <v>12</v>
      </c>
      <c r="E23" s="15">
        <f>LOOKUP(CONCATENATE(D23,".",$C$2),RateTable!A$16:B$66)</f>
        <v>125</v>
      </c>
      <c r="F23" s="16">
        <f t="shared" si="3"/>
        <v>0</v>
      </c>
      <c r="G23" s="24"/>
      <c r="H23" s="25"/>
      <c r="J23" s="11"/>
      <c r="K23" s="11"/>
    </row>
    <row r="24" spans="1:11" s="10" customFormat="1">
      <c r="A24" s="11"/>
      <c r="B24" s="13"/>
      <c r="C24" s="11"/>
      <c r="D24" s="14" t="s">
        <v>12</v>
      </c>
      <c r="E24" s="15">
        <f>LOOKUP(CONCATENATE(D24,".",$C$2),RateTable!A$16:B$66)</f>
        <v>125</v>
      </c>
      <c r="F24" s="16">
        <f t="shared" si="3"/>
        <v>0</v>
      </c>
      <c r="G24" s="24"/>
      <c r="H24" s="25"/>
      <c r="J24" s="11"/>
      <c r="K24" s="11"/>
    </row>
    <row r="25" spans="1:11" s="10" customFormat="1">
      <c r="A25" s="11"/>
      <c r="B25" s="13"/>
      <c r="C25" s="11"/>
      <c r="D25" s="14" t="s">
        <v>12</v>
      </c>
      <c r="E25" s="15">
        <f>LOOKUP(CONCATENATE(D25,".",$C$2),RateTable!A$16:B$66)</f>
        <v>125</v>
      </c>
      <c r="F25" s="16">
        <f t="shared" si="3"/>
        <v>0</v>
      </c>
      <c r="G25" s="24"/>
      <c r="H25" s="25"/>
      <c r="J25" s="11"/>
      <c r="K25" s="11"/>
    </row>
    <row r="26" spans="1:11" s="10" customFormat="1">
      <c r="A26" s="11"/>
      <c r="B26" s="13"/>
      <c r="C26" s="11"/>
      <c r="D26" s="14" t="s">
        <v>12</v>
      </c>
      <c r="E26" s="15">
        <f>LOOKUP(CONCATENATE(D26,".",$C$2),RateTable!A$16:B$66)</f>
        <v>125</v>
      </c>
      <c r="F26" s="16">
        <f t="shared" si="3"/>
        <v>0</v>
      </c>
      <c r="G26" s="24"/>
      <c r="H26" s="25"/>
      <c r="J26" s="11"/>
      <c r="K26" s="11"/>
    </row>
    <row r="27" spans="1:11" s="10" customFormat="1">
      <c r="A27" s="11"/>
      <c r="B27" s="13"/>
      <c r="C27" s="11"/>
      <c r="D27" s="14" t="s">
        <v>12</v>
      </c>
      <c r="E27" s="15">
        <f>LOOKUP(CONCATENATE(D27,".",$C$2),RateTable!A$16:B$66)</f>
        <v>125</v>
      </c>
      <c r="F27" s="16">
        <f t="shared" si="3"/>
        <v>0</v>
      </c>
      <c r="G27" s="24"/>
      <c r="H27" s="25"/>
      <c r="J27" s="11"/>
      <c r="K27" s="11"/>
    </row>
    <row r="28" spans="1:11" s="10" customFormat="1">
      <c r="A28" s="11"/>
      <c r="B28" s="13"/>
      <c r="C28" s="11"/>
      <c r="D28" s="14" t="s">
        <v>12</v>
      </c>
      <c r="E28" s="15">
        <f>LOOKUP(CONCATENATE(D28,".",$C$2),RateTable!A$16:B$66)</f>
        <v>125</v>
      </c>
      <c r="F28" s="16">
        <f t="shared" si="3"/>
        <v>0</v>
      </c>
      <c r="G28" s="24"/>
      <c r="H28" s="25"/>
      <c r="J28" s="11"/>
      <c r="K28" s="11"/>
    </row>
    <row r="29" spans="1:11" s="10" customFormat="1">
      <c r="A29" s="11"/>
      <c r="B29" s="13"/>
      <c r="C29" s="11"/>
      <c r="D29" s="14" t="s">
        <v>12</v>
      </c>
      <c r="E29" s="15">
        <f>LOOKUP(CONCATENATE(D29,".",$C$2),RateTable!A$16:B$66)</f>
        <v>125</v>
      </c>
      <c r="F29" s="16">
        <f t="shared" si="3"/>
        <v>0</v>
      </c>
      <c r="G29" s="24"/>
      <c r="H29" s="25"/>
      <c r="J29" s="11"/>
      <c r="K29" s="11"/>
    </row>
    <row r="30" spans="1:11" s="10" customFormat="1" ht="13">
      <c r="A30" s="11"/>
      <c r="B30" s="55"/>
      <c r="C30" s="56"/>
      <c r="D30" s="14" t="s">
        <v>12</v>
      </c>
      <c r="E30" s="15">
        <f>LOOKUP(CONCATENATE(D30,".",$C$2),RateTable!A$16:B$66)</f>
        <v>125</v>
      </c>
      <c r="F30" s="16">
        <f t="shared" si="3"/>
        <v>0</v>
      </c>
      <c r="G30" s="24"/>
      <c r="H30" s="25"/>
      <c r="J30" s="11"/>
      <c r="K30" s="11"/>
    </row>
    <row r="31" spans="1:11" s="10" customFormat="1" ht="13">
      <c r="A31" s="11"/>
      <c r="B31" s="55"/>
      <c r="C31" s="56"/>
      <c r="D31" s="14" t="s">
        <v>12</v>
      </c>
      <c r="E31" s="15">
        <f>LOOKUP(CONCATENATE(D31,".",$C$2),RateTable!A$16:B$66)</f>
        <v>125</v>
      </c>
      <c r="F31" s="16">
        <f t="shared" si="3"/>
        <v>0</v>
      </c>
      <c r="G31" s="24"/>
      <c r="H31" s="25"/>
      <c r="J31" s="11"/>
      <c r="K31" s="11"/>
    </row>
    <row r="32" spans="1:11" s="10" customFormat="1" ht="13">
      <c r="A32" s="11"/>
      <c r="B32" s="55"/>
      <c r="C32" s="56"/>
      <c r="D32" s="14" t="s">
        <v>12</v>
      </c>
      <c r="E32" s="15">
        <f>LOOKUP(CONCATENATE(D32,".",$C$2),RateTable!A$16:B$66)</f>
        <v>125</v>
      </c>
      <c r="F32" s="16">
        <f t="shared" si="3"/>
        <v>0</v>
      </c>
      <c r="G32" s="24"/>
      <c r="H32" s="25"/>
      <c r="J32" s="11"/>
      <c r="K32" s="11"/>
    </row>
    <row r="33" spans="1:11" s="10" customFormat="1" ht="13">
      <c r="A33" s="11"/>
      <c r="B33" s="55"/>
      <c r="C33" s="56"/>
      <c r="D33" s="14" t="s">
        <v>12</v>
      </c>
      <c r="E33" s="15">
        <f>LOOKUP(CONCATENATE(D33,".",$C$2),RateTable!A$16:B$66)</f>
        <v>125</v>
      </c>
      <c r="F33" s="16">
        <f t="shared" si="3"/>
        <v>0</v>
      </c>
      <c r="G33" s="24"/>
      <c r="H33" s="25"/>
      <c r="J33" s="11"/>
      <c r="K33" s="11"/>
    </row>
    <row r="34" spans="1:11" s="10" customFormat="1">
      <c r="A34" s="11"/>
      <c r="B34" s="54"/>
      <c r="C34" s="11"/>
      <c r="D34" s="14" t="s">
        <v>12</v>
      </c>
      <c r="E34" s="15">
        <f>LOOKUP(CONCATENATE(D34,".",$C$2),RateTable!A$16:B$66)</f>
        <v>125</v>
      </c>
      <c r="F34" s="16">
        <f t="shared" si="3"/>
        <v>0</v>
      </c>
      <c r="G34" s="24"/>
      <c r="H34" s="25"/>
      <c r="J34" s="11"/>
      <c r="K34" s="11"/>
    </row>
    <row r="35" spans="1:11" s="10" customFormat="1">
      <c r="A35" s="11"/>
      <c r="B35" s="57"/>
      <c r="C35" s="11"/>
      <c r="D35" s="14" t="s">
        <v>12</v>
      </c>
      <c r="E35" s="15">
        <f>LOOKUP(CONCATENATE(D35,".",$C$2),RateTable!A$16:B$66)</f>
        <v>125</v>
      </c>
      <c r="F35" s="16">
        <f t="shared" si="3"/>
        <v>0</v>
      </c>
      <c r="G35" s="24"/>
      <c r="H35" s="25"/>
      <c r="J35" s="11"/>
      <c r="K35" s="11"/>
    </row>
    <row r="36" spans="1:11" s="10" customFormat="1">
      <c r="A36" s="11"/>
      <c r="B36" s="54"/>
      <c r="C36" s="11"/>
      <c r="D36" s="14" t="s">
        <v>12</v>
      </c>
      <c r="E36" s="15">
        <f>LOOKUP(CONCATENATE(D36,".",$C$2),RateTable!A$16:B$66)</f>
        <v>125</v>
      </c>
      <c r="F36" s="16">
        <f t="shared" si="3"/>
        <v>0</v>
      </c>
      <c r="G36" s="24"/>
      <c r="H36" s="25"/>
      <c r="J36" s="11"/>
      <c r="K36" s="11"/>
    </row>
    <row r="37" spans="1:11" s="10" customFormat="1">
      <c r="A37" s="11"/>
      <c r="B37" s="57"/>
      <c r="C37" s="11"/>
      <c r="D37" s="14" t="s">
        <v>12</v>
      </c>
      <c r="E37" s="15">
        <f>LOOKUP(CONCATENATE(D37,".",$C$2),RateTable!A$16:B$66)</f>
        <v>125</v>
      </c>
      <c r="F37" s="16">
        <f t="shared" si="3"/>
        <v>0</v>
      </c>
      <c r="G37" s="24"/>
      <c r="H37" s="25"/>
      <c r="J37" s="11"/>
      <c r="K37" s="11"/>
    </row>
    <row r="38" spans="1:11" s="10" customFormat="1" ht="2.25" customHeight="1">
      <c r="A38" s="19"/>
      <c r="B38" s="19"/>
      <c r="C38" s="20"/>
      <c r="D38" s="20"/>
      <c r="E38" s="21"/>
      <c r="F38" s="21"/>
      <c r="G38" s="19"/>
      <c r="H38" s="19"/>
      <c r="J38" s="11"/>
      <c r="K38" s="11"/>
    </row>
    <row r="40" spans="1:11" s="8" customFormat="1" ht="17.5">
      <c r="A40" s="5"/>
      <c r="B40" s="5"/>
      <c r="C40" s="6" t="s">
        <v>74</v>
      </c>
      <c r="D40" s="6" t="s">
        <v>75</v>
      </c>
      <c r="E40" s="22" t="s">
        <v>76</v>
      </c>
      <c r="F40" s="22" t="s">
        <v>77</v>
      </c>
      <c r="G40" s="23">
        <f>SUM(C41:C49)</f>
        <v>0</v>
      </c>
      <c r="H40" s="26">
        <f>SUM(F41:F49)</f>
        <v>0</v>
      </c>
      <c r="I40" s="7"/>
    </row>
    <row r="41" spans="1:11">
      <c r="B41" s="13"/>
      <c r="D41" s="14" t="s">
        <v>12</v>
      </c>
      <c r="E41" s="15">
        <f>LOOKUP(CONCATENATE(D41,".",$C$2),RateTable!A$16:B$66)</f>
        <v>125</v>
      </c>
      <c r="F41" s="16">
        <f>C41*E41</f>
        <v>0</v>
      </c>
      <c r="G41" s="24"/>
      <c r="H41" s="25"/>
    </row>
    <row r="42" spans="1:11">
      <c r="B42" s="13"/>
      <c r="D42" s="14" t="s">
        <v>12</v>
      </c>
      <c r="E42" s="15">
        <f>LOOKUP(CONCATENATE(D42,".",$C$2),RateTable!A$16:B$66)</f>
        <v>125</v>
      </c>
      <c r="F42" s="16">
        <f t="shared" ref="F42:F48" si="4">C42*E42</f>
        <v>0</v>
      </c>
      <c r="G42" s="24"/>
      <c r="H42" s="25"/>
    </row>
    <row r="43" spans="1:11">
      <c r="B43" s="13"/>
      <c r="D43" s="14" t="s">
        <v>12</v>
      </c>
      <c r="E43" s="15">
        <f>LOOKUP(CONCATENATE(D43,".",$C$2),RateTable!A$16:B$66)</f>
        <v>125</v>
      </c>
      <c r="F43" s="16">
        <f t="shared" si="4"/>
        <v>0</v>
      </c>
      <c r="G43" s="24"/>
      <c r="H43" s="25"/>
    </row>
    <row r="44" spans="1:11">
      <c r="B44" s="13"/>
      <c r="D44" s="14" t="s">
        <v>12</v>
      </c>
      <c r="E44" s="15">
        <f>LOOKUP(CONCATENATE(D44,".",$C$2),RateTable!A$16:B$66)</f>
        <v>125</v>
      </c>
      <c r="F44" s="16">
        <f t="shared" si="4"/>
        <v>0</v>
      </c>
      <c r="G44" s="24"/>
      <c r="H44" s="25"/>
    </row>
    <row r="45" spans="1:11">
      <c r="B45" s="13"/>
      <c r="D45" s="14" t="s">
        <v>12</v>
      </c>
      <c r="E45" s="15">
        <f>LOOKUP(CONCATENATE(D45,".",$C$2),RateTable!A$16:B$66)</f>
        <v>125</v>
      </c>
      <c r="F45" s="16">
        <f t="shared" si="4"/>
        <v>0</v>
      </c>
      <c r="G45" s="24"/>
      <c r="H45" s="25"/>
    </row>
    <row r="46" spans="1:11">
      <c r="B46" s="13"/>
      <c r="D46" s="14" t="s">
        <v>12</v>
      </c>
      <c r="E46" s="15">
        <f>LOOKUP(CONCATENATE(D46,".",$C$2),RateTable!A$16:B$66)</f>
        <v>125</v>
      </c>
      <c r="F46" s="16">
        <f t="shared" si="4"/>
        <v>0</v>
      </c>
      <c r="G46" s="24"/>
      <c r="H46" s="25"/>
    </row>
    <row r="47" spans="1:11">
      <c r="B47" s="13"/>
      <c r="D47" s="14" t="s">
        <v>12</v>
      </c>
      <c r="E47" s="15">
        <f>LOOKUP(CONCATENATE(D47,".",$C$2),RateTable!A$16:B$66)</f>
        <v>125</v>
      </c>
      <c r="F47" s="16">
        <f t="shared" si="4"/>
        <v>0</v>
      </c>
      <c r="G47" s="24"/>
      <c r="H47" s="25"/>
    </row>
    <row r="48" spans="1:11">
      <c r="B48" s="13"/>
      <c r="D48" s="14" t="s">
        <v>12</v>
      </c>
      <c r="E48" s="15">
        <f>LOOKUP(CONCATENATE(D48,".",$C$2),RateTable!A$16:B$66)</f>
        <v>125</v>
      </c>
      <c r="F48" s="16">
        <f t="shared" si="4"/>
        <v>0</v>
      </c>
      <c r="G48" s="24"/>
      <c r="H48" s="25"/>
    </row>
    <row r="49" spans="1:9" ht="2.25" customHeight="1">
      <c r="A49" s="19"/>
      <c r="B49" s="19"/>
      <c r="C49" s="20"/>
      <c r="D49" s="20"/>
      <c r="E49" s="21"/>
      <c r="F49" s="21"/>
      <c r="G49" s="19"/>
      <c r="H49" s="19"/>
    </row>
    <row r="51" spans="1:9" s="8" customFormat="1" ht="17.5">
      <c r="A51" s="5"/>
      <c r="B51" s="5"/>
      <c r="C51" s="6" t="s">
        <v>74</v>
      </c>
      <c r="D51" s="6" t="s">
        <v>75</v>
      </c>
      <c r="E51" s="22" t="s">
        <v>76</v>
      </c>
      <c r="F51" s="22" t="s">
        <v>77</v>
      </c>
      <c r="G51" s="23">
        <f>SUM(C52:C56)</f>
        <v>0</v>
      </c>
      <c r="H51" s="26">
        <f>SUM(F52:F56)</f>
        <v>0</v>
      </c>
      <c r="I51" s="7"/>
    </row>
    <row r="52" spans="1:9">
      <c r="B52" s="13"/>
      <c r="D52" s="14" t="s">
        <v>12</v>
      </c>
      <c r="E52" s="15">
        <f>LOOKUP(CONCATENATE(D52,".",$C$2),RateTable!A$16:B$66)</f>
        <v>125</v>
      </c>
      <c r="F52" s="16">
        <f>C52*E52</f>
        <v>0</v>
      </c>
      <c r="G52" s="24"/>
      <c r="H52" s="25"/>
    </row>
    <row r="53" spans="1:9">
      <c r="B53" s="13"/>
      <c r="D53" s="14" t="s">
        <v>12</v>
      </c>
      <c r="E53" s="15">
        <f>LOOKUP(CONCATENATE(D53,".",$C$2),RateTable!A$16:B$66)</f>
        <v>125</v>
      </c>
      <c r="F53" s="16">
        <f t="shared" ref="F53:F55" si="5">C53*E53</f>
        <v>0</v>
      </c>
      <c r="G53" s="24"/>
      <c r="H53" s="25"/>
    </row>
    <row r="54" spans="1:9">
      <c r="B54" s="13"/>
      <c r="D54" s="14" t="s">
        <v>12</v>
      </c>
      <c r="E54" s="15">
        <f>LOOKUP(CONCATENATE(D54,".",$C$2),RateTable!A$16:B$66)</f>
        <v>125</v>
      </c>
      <c r="F54" s="16">
        <f t="shared" si="5"/>
        <v>0</v>
      </c>
      <c r="G54" s="24"/>
      <c r="H54" s="25"/>
    </row>
    <row r="55" spans="1:9">
      <c r="B55" s="13"/>
      <c r="D55" s="14" t="s">
        <v>12</v>
      </c>
      <c r="E55" s="15">
        <f>LOOKUP(CONCATENATE(D55,".",$C$2),RateTable!A$16:B$66)</f>
        <v>125</v>
      </c>
      <c r="F55" s="16">
        <f t="shared" si="5"/>
        <v>0</v>
      </c>
      <c r="G55" s="24"/>
      <c r="H55" s="25"/>
    </row>
    <row r="56" spans="1:9" ht="2.25" customHeight="1">
      <c r="A56" s="19"/>
      <c r="B56" s="19"/>
      <c r="C56" s="20"/>
      <c r="D56" s="20"/>
      <c r="E56" s="21"/>
      <c r="F56" s="21"/>
      <c r="G56" s="19"/>
      <c r="H56" s="19"/>
    </row>
    <row r="58" spans="1:9" s="8" customFormat="1" ht="17.5">
      <c r="A58" s="5"/>
      <c r="B58" s="5"/>
      <c r="C58" s="6" t="s">
        <v>74</v>
      </c>
      <c r="D58" s="6" t="s">
        <v>75</v>
      </c>
      <c r="E58" s="22" t="s">
        <v>76</v>
      </c>
      <c r="F58" s="22" t="s">
        <v>77</v>
      </c>
      <c r="G58" s="23">
        <f>SUM(C66:C67)</f>
        <v>0</v>
      </c>
      <c r="H58" s="26">
        <f>SUM(F66:F67)</f>
        <v>0</v>
      </c>
      <c r="I58" s="7"/>
    </row>
    <row r="59" spans="1:9">
      <c r="B59" s="13"/>
      <c r="D59" s="14" t="s">
        <v>12</v>
      </c>
      <c r="E59" s="15">
        <f>LOOKUP(CONCATENATE(D59,".",$C$2),RateTable!A$16:B$66)</f>
        <v>125</v>
      </c>
      <c r="F59" s="16">
        <f>C59*E59</f>
        <v>0</v>
      </c>
      <c r="G59" s="24"/>
      <c r="H59" s="25"/>
    </row>
    <row r="60" spans="1:9">
      <c r="B60" s="13"/>
      <c r="D60" s="14" t="s">
        <v>12</v>
      </c>
      <c r="E60" s="15">
        <f>LOOKUP(CONCATENATE(D60,".",$C$2),RateTable!A$16:B$66)</f>
        <v>125</v>
      </c>
      <c r="F60" s="16">
        <f t="shared" ref="F60:F66" si="6">C60*E60</f>
        <v>0</v>
      </c>
      <c r="G60" s="24"/>
      <c r="H60" s="25"/>
    </row>
    <row r="61" spans="1:9">
      <c r="B61" s="13"/>
      <c r="D61" s="14" t="s">
        <v>12</v>
      </c>
      <c r="E61" s="15">
        <f>LOOKUP(CONCATENATE(D61,".",$C$2),RateTable!A$16:B$66)</f>
        <v>125</v>
      </c>
      <c r="F61" s="16">
        <f t="shared" si="6"/>
        <v>0</v>
      </c>
      <c r="G61" s="24"/>
      <c r="H61" s="25"/>
    </row>
    <row r="62" spans="1:9">
      <c r="B62" s="13"/>
      <c r="D62" s="14" t="s">
        <v>12</v>
      </c>
      <c r="E62" s="15">
        <f>LOOKUP(CONCATENATE(D62,".",$C$2),RateTable!A$16:B$66)</f>
        <v>125</v>
      </c>
      <c r="F62" s="16">
        <f t="shared" si="6"/>
        <v>0</v>
      </c>
      <c r="G62" s="24"/>
      <c r="H62" s="25"/>
    </row>
    <row r="63" spans="1:9">
      <c r="B63" s="13"/>
      <c r="D63" s="14" t="s">
        <v>12</v>
      </c>
      <c r="E63" s="15">
        <f>LOOKUP(CONCATENATE(D63,".",$C$2),RateTable!A$16:B$66)</f>
        <v>125</v>
      </c>
      <c r="F63" s="16">
        <f t="shared" si="6"/>
        <v>0</v>
      </c>
      <c r="G63" s="24"/>
      <c r="H63" s="25"/>
    </row>
    <row r="64" spans="1:9">
      <c r="B64" s="13"/>
      <c r="D64" s="14" t="s">
        <v>12</v>
      </c>
      <c r="E64" s="15">
        <f>LOOKUP(CONCATENATE(D64,".",$C$2),RateTable!A$16:B$66)</f>
        <v>125</v>
      </c>
      <c r="F64" s="16">
        <f t="shared" si="6"/>
        <v>0</v>
      </c>
      <c r="G64" s="24"/>
      <c r="H64" s="25"/>
    </row>
    <row r="65" spans="1:10">
      <c r="B65" s="13"/>
      <c r="D65" s="14" t="s">
        <v>12</v>
      </c>
      <c r="E65" s="15">
        <f>LOOKUP(CONCATENATE(D65,".",$C$2),RateTable!A$16:B$66)</f>
        <v>125</v>
      </c>
      <c r="F65" s="16">
        <f t="shared" si="6"/>
        <v>0</v>
      </c>
      <c r="G65" s="24"/>
      <c r="H65" s="25"/>
    </row>
    <row r="66" spans="1:10">
      <c r="B66" s="13"/>
      <c r="D66" s="14" t="s">
        <v>12</v>
      </c>
      <c r="E66" s="15">
        <v>90</v>
      </c>
      <c r="F66" s="16">
        <f t="shared" si="6"/>
        <v>0</v>
      </c>
      <c r="G66" s="24"/>
      <c r="H66" s="25"/>
    </row>
    <row r="67" spans="1:10" ht="2.25" customHeight="1">
      <c r="A67" s="19"/>
      <c r="B67" s="19"/>
      <c r="C67" s="20"/>
      <c r="D67" s="20"/>
      <c r="E67" s="21"/>
      <c r="F67" s="21"/>
      <c r="G67" s="19"/>
      <c r="H67" s="19"/>
    </row>
    <row r="69" spans="1:10" s="8" customFormat="1" ht="17.5">
      <c r="A69" s="5"/>
      <c r="B69" s="5"/>
      <c r="C69" s="6" t="s">
        <v>74</v>
      </c>
      <c r="D69" s="6" t="s">
        <v>75</v>
      </c>
      <c r="E69" s="22" t="s">
        <v>76</v>
      </c>
      <c r="F69" s="22" t="s">
        <v>77</v>
      </c>
      <c r="G69" s="23">
        <f>SUM(C77:C78)</f>
        <v>0</v>
      </c>
      <c r="H69" s="26">
        <f>SUM(F77:F78)</f>
        <v>0</v>
      </c>
      <c r="I69" s="7"/>
    </row>
    <row r="70" spans="1:10">
      <c r="B70" s="13"/>
      <c r="D70" s="14" t="s">
        <v>12</v>
      </c>
      <c r="E70" s="15">
        <f>LOOKUP(CONCATENATE(D70,".",$C$2),RateTable!A$16:B$66)</f>
        <v>125</v>
      </c>
      <c r="F70" s="16">
        <f>C70*E70</f>
        <v>0</v>
      </c>
      <c r="G70" s="24"/>
      <c r="H70" s="25"/>
    </row>
    <row r="71" spans="1:10">
      <c r="B71" s="13"/>
      <c r="D71" s="14" t="s">
        <v>12</v>
      </c>
      <c r="E71" s="15">
        <f>LOOKUP(CONCATENATE(D71,".",$C$2),RateTable!A$16:B$66)</f>
        <v>125</v>
      </c>
      <c r="F71" s="16">
        <f t="shared" ref="F71:F77" si="7">C71*E71</f>
        <v>0</v>
      </c>
      <c r="G71" s="24"/>
      <c r="H71" s="25"/>
    </row>
    <row r="72" spans="1:10">
      <c r="B72" s="13"/>
      <c r="D72" s="14" t="s">
        <v>12</v>
      </c>
      <c r="E72" s="15">
        <f>LOOKUP(CONCATENATE(D72,".",$C$2),RateTable!A$16:B$66)</f>
        <v>125</v>
      </c>
      <c r="F72" s="16">
        <f t="shared" si="7"/>
        <v>0</v>
      </c>
      <c r="G72" s="24"/>
      <c r="H72" s="25"/>
    </row>
    <row r="73" spans="1:10">
      <c r="B73" s="13"/>
      <c r="D73" s="14" t="s">
        <v>12</v>
      </c>
      <c r="E73" s="15">
        <f>LOOKUP(CONCATENATE(D73,".",$C$2),RateTable!A$16:B$66)</f>
        <v>125</v>
      </c>
      <c r="F73" s="16">
        <f t="shared" si="7"/>
        <v>0</v>
      </c>
      <c r="G73" s="24"/>
      <c r="H73" s="25"/>
    </row>
    <row r="74" spans="1:10">
      <c r="B74" s="13"/>
      <c r="D74" s="14" t="s">
        <v>12</v>
      </c>
      <c r="E74" s="15">
        <f>LOOKUP(CONCATENATE(D74,".",$C$2),RateTable!A$16:B$66)</f>
        <v>125</v>
      </c>
      <c r="F74" s="16">
        <f t="shared" si="7"/>
        <v>0</v>
      </c>
      <c r="G74" s="24"/>
      <c r="H74" s="25"/>
    </row>
    <row r="75" spans="1:10">
      <c r="B75" s="13"/>
      <c r="D75" s="14" t="s">
        <v>12</v>
      </c>
      <c r="E75" s="15">
        <f>LOOKUP(CONCATENATE(D75,".",$C$2),RateTable!A$16:B$66)</f>
        <v>125</v>
      </c>
      <c r="F75" s="16">
        <f t="shared" si="7"/>
        <v>0</v>
      </c>
      <c r="G75" s="24"/>
      <c r="H75" s="25"/>
    </row>
    <row r="76" spans="1:10">
      <c r="B76" s="13"/>
      <c r="D76" s="14" t="s">
        <v>12</v>
      </c>
      <c r="E76" s="15">
        <f>LOOKUP(CONCATENATE(D76,".",$C$2),RateTable!A$16:B$66)</f>
        <v>125</v>
      </c>
      <c r="F76" s="16">
        <f t="shared" si="7"/>
        <v>0</v>
      </c>
      <c r="G76" s="24"/>
      <c r="H76" s="25"/>
    </row>
    <row r="77" spans="1:10">
      <c r="B77" s="13"/>
      <c r="D77" s="14" t="s">
        <v>12</v>
      </c>
      <c r="E77" s="15">
        <v>90</v>
      </c>
      <c r="F77" s="16">
        <f t="shared" si="7"/>
        <v>0</v>
      </c>
      <c r="G77" s="24"/>
      <c r="H77" s="25"/>
    </row>
    <row r="78" spans="1:10" ht="2.25" customHeight="1">
      <c r="A78" s="19"/>
      <c r="B78" s="19"/>
      <c r="C78" s="20"/>
      <c r="D78" s="20"/>
      <c r="E78" s="21"/>
      <c r="F78" s="21"/>
      <c r="G78" s="19"/>
      <c r="H78" s="19"/>
    </row>
    <row r="79" spans="1:10" s="9" customFormat="1" ht="22.5">
      <c r="I79" s="2"/>
    </row>
    <row r="80" spans="1:10" ht="18" thickBot="1">
      <c r="A80" s="28" t="s">
        <v>78</v>
      </c>
      <c r="B80" s="27"/>
      <c r="C80" s="28"/>
      <c r="D80" s="28"/>
      <c r="E80" s="28"/>
      <c r="F80" s="28"/>
      <c r="G80" s="29">
        <f>SUM(G3:G79)</f>
        <v>30</v>
      </c>
      <c r="H80" s="34">
        <f>SUM(H3:H79)</f>
        <v>3750</v>
      </c>
      <c r="J80" s="16"/>
    </row>
    <row r="82" spans="1:11" s="8" customFormat="1" ht="17.5">
      <c r="A82" s="5" t="s">
        <v>79</v>
      </c>
      <c r="B82" s="5"/>
      <c r="C82" s="6" t="s">
        <v>74</v>
      </c>
      <c r="D82" s="6" t="s">
        <v>75</v>
      </c>
      <c r="E82" s="22" t="s">
        <v>76</v>
      </c>
      <c r="F82" s="22" t="s">
        <v>77</v>
      </c>
      <c r="G82" s="23">
        <f>SUM(C83:C87)</f>
        <v>8</v>
      </c>
      <c r="H82" s="26">
        <f>SUM(F83:F87)</f>
        <v>1000</v>
      </c>
      <c r="I82" s="7"/>
    </row>
    <row r="83" spans="1:11">
      <c r="B83" s="13" t="s">
        <v>80</v>
      </c>
      <c r="C83" s="11">
        <f>ROUND(G$80*G83,0)</f>
        <v>8</v>
      </c>
      <c r="D83" s="14" t="s">
        <v>12</v>
      </c>
      <c r="E83" s="15">
        <f>LOOKUP(CONCATENATE(D83,".",$C$2),RateTable!A$16:B$66)</f>
        <v>125</v>
      </c>
      <c r="F83" s="16">
        <f>C83*E83</f>
        <v>1000</v>
      </c>
      <c r="G83" s="33">
        <v>0.25</v>
      </c>
      <c r="H83" s="25"/>
    </row>
    <row r="84" spans="1:11">
      <c r="B84" s="13" t="s">
        <v>81</v>
      </c>
      <c r="D84" s="14" t="s">
        <v>12</v>
      </c>
      <c r="E84" s="15">
        <f>LOOKUP(CONCATENATE(D84,".",$C$2),RateTable!A$16:B$66)</f>
        <v>125</v>
      </c>
      <c r="F84" s="16">
        <f t="shared" ref="F84:F86" si="8">C84*E84</f>
        <v>0</v>
      </c>
      <c r="G84" s="33">
        <v>0.15</v>
      </c>
      <c r="H84" s="25"/>
    </row>
    <row r="85" spans="1:11">
      <c r="B85" s="13" t="s">
        <v>82</v>
      </c>
      <c r="D85" s="14" t="s">
        <v>12</v>
      </c>
      <c r="E85" s="15">
        <f>LOOKUP(CONCATENATE(D85,".",$C$2),RateTable!A$16:B$66)</f>
        <v>125</v>
      </c>
      <c r="F85" s="16">
        <f t="shared" si="8"/>
        <v>0</v>
      </c>
      <c r="G85" s="33">
        <v>0.1</v>
      </c>
      <c r="H85" s="25"/>
    </row>
    <row r="86" spans="1:11">
      <c r="B86" s="13" t="s">
        <v>83</v>
      </c>
      <c r="D86" s="14" t="s">
        <v>12</v>
      </c>
      <c r="E86" s="15">
        <f>LOOKUP(CONCATENATE(D86,".",$C$2),RateTable!A$16:B$66)</f>
        <v>125</v>
      </c>
      <c r="F86" s="16">
        <f t="shared" si="8"/>
        <v>0</v>
      </c>
      <c r="G86" s="33">
        <v>0.1</v>
      </c>
      <c r="H86" s="25"/>
    </row>
    <row r="87" spans="1:11" ht="2.25" customHeight="1">
      <c r="A87" s="19"/>
      <c r="B87" s="19"/>
      <c r="C87" s="20"/>
      <c r="D87" s="20"/>
      <c r="E87" s="21"/>
      <c r="F87" s="21"/>
      <c r="G87" s="19"/>
      <c r="H87" s="19"/>
    </row>
    <row r="88" spans="1:11">
      <c r="K88" s="11">
        <f>K89*0.9</f>
        <v>126</v>
      </c>
    </row>
    <row r="89" spans="1:11" s="40" customFormat="1" ht="20.5" thickBot="1">
      <c r="A89" s="35" t="s">
        <v>84</v>
      </c>
      <c r="B89" s="36"/>
      <c r="C89" s="35"/>
      <c r="D89" s="35"/>
      <c r="E89" s="35"/>
      <c r="F89" s="35"/>
      <c r="G89" s="37">
        <f>G82+G80</f>
        <v>38</v>
      </c>
      <c r="H89" s="38">
        <f>H82+H80</f>
        <v>4750</v>
      </c>
      <c r="I89" s="39"/>
      <c r="K89" s="40">
        <v>140</v>
      </c>
    </row>
    <row r="90" spans="1:11" ht="13">
      <c r="D90" s="18" t="s">
        <v>85</v>
      </c>
      <c r="E90" s="18"/>
      <c r="F90" s="18"/>
      <c r="G90" s="42">
        <f>G82+G80</f>
        <v>38</v>
      </c>
      <c r="H90" s="43">
        <f>H82+H80</f>
        <v>4750</v>
      </c>
      <c r="K90" s="11">
        <f>K89*1.1</f>
        <v>154</v>
      </c>
    </row>
    <row r="91" spans="1:11" ht="13">
      <c r="D91" s="18" t="s">
        <v>86</v>
      </c>
      <c r="H91" s="16">
        <f>H90/G90</f>
        <v>125</v>
      </c>
    </row>
    <row r="92" spans="1:11" ht="13">
      <c r="D92" s="17"/>
      <c r="E92" s="17"/>
      <c r="F92" s="44" t="s">
        <v>87</v>
      </c>
      <c r="G92" s="45" t="s">
        <v>88</v>
      </c>
      <c r="H92" s="45" t="s">
        <v>89</v>
      </c>
    </row>
    <row r="93" spans="1:11">
      <c r="D93" s="46" t="s">
        <v>90</v>
      </c>
      <c r="E93" s="47">
        <v>0.5</v>
      </c>
      <c r="F93" s="48">
        <f>E93*H$90</f>
        <v>2375</v>
      </c>
      <c r="G93" s="49">
        <f>H93/H$91</f>
        <v>19.2</v>
      </c>
      <c r="H93" s="50">
        <f>ROUND(F93,-2)</f>
        <v>2400</v>
      </c>
    </row>
    <row r="94" spans="1:11">
      <c r="D94" s="46" t="s">
        <v>91</v>
      </c>
      <c r="E94" s="47">
        <v>0.4</v>
      </c>
      <c r="F94" s="48">
        <f t="shared" ref="F94:F95" si="9">E94*H$90</f>
        <v>1900</v>
      </c>
      <c r="G94" s="49">
        <f t="shared" ref="G94:G95" si="10">H94/H$91</f>
        <v>15.2</v>
      </c>
      <c r="H94" s="50">
        <f>ROUND(F94,-2)</f>
        <v>1900</v>
      </c>
    </row>
    <row r="95" spans="1:11">
      <c r="D95" s="46" t="s">
        <v>92</v>
      </c>
      <c r="E95" s="47">
        <v>0.1</v>
      </c>
      <c r="F95" s="48">
        <f t="shared" si="9"/>
        <v>475</v>
      </c>
      <c r="G95" s="49">
        <f t="shared" si="10"/>
        <v>4</v>
      </c>
      <c r="H95" s="50">
        <f>ROUND(F95,-2)</f>
        <v>500</v>
      </c>
    </row>
    <row r="96" spans="1:11" ht="13">
      <c r="D96" s="58" t="s">
        <v>93</v>
      </c>
      <c r="E96" s="58"/>
      <c r="F96" s="51">
        <f>SUM(F93:F95)</f>
        <v>4750</v>
      </c>
      <c r="G96" s="52">
        <f>SUM(G93:G95)</f>
        <v>38.4</v>
      </c>
      <c r="H96" s="53">
        <f>SUM(H93:H95)</f>
        <v>4800</v>
      </c>
    </row>
  </sheetData>
  <mergeCells count="3">
    <mergeCell ref="A1:E1"/>
    <mergeCell ref="C2:D2"/>
    <mergeCell ref="D96:E96"/>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ACD4DDD-5F06-4714-ADD0-9456BE1B91B2}">
          <x14:formula1>
            <xm:f>RateTable!$A$2:$A$13</xm:f>
          </x14:formula1>
          <xm:sqref>D41:D48 D59:D66 D22:D37 D83:D86 D52:D55 D70:D77 D5:D18</xm:sqref>
        </x14:dataValidation>
        <x14:dataValidation type="list" allowBlank="1" showInputMessage="1" showErrorMessage="1" xr:uid="{D6FE9FFF-DEA7-4B10-B7B9-63407797C797}">
          <x14:formula1>
            <xm:f>RateTable!$B$2:$B$6</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2"/>
  <sheetViews>
    <sheetView topLeftCell="A61" workbookViewId="0">
      <selection activeCell="B5" sqref="B5:D13"/>
    </sheetView>
  </sheetViews>
  <sheetFormatPr defaultColWidth="9.1796875" defaultRowHeight="12.5"/>
  <cols>
    <col min="1" max="1" width="3.26953125" style="11" customWidth="1"/>
    <col min="2" max="2" width="78" style="11" customWidth="1"/>
    <col min="3" max="3" width="13.7265625" style="11" customWidth="1"/>
    <col min="4" max="4" width="36.1796875" style="11" customWidth="1"/>
    <col min="5" max="5" width="9.26953125" style="11" bestFit="1" customWidth="1"/>
    <col min="6" max="6" width="11.26953125" style="11" bestFit="1" customWidth="1"/>
    <col min="7" max="7" width="13.81640625" style="11" bestFit="1" customWidth="1"/>
    <col min="8" max="8" width="20.54296875" style="11" customWidth="1"/>
    <col min="9" max="9" width="1.1796875" style="10" customWidth="1"/>
    <col min="10" max="16384" width="9.1796875" style="11"/>
  </cols>
  <sheetData>
    <row r="1" spans="1:9" s="4" customFormat="1" ht="22.5">
      <c r="A1" s="59" t="s">
        <v>94</v>
      </c>
      <c r="B1" s="59"/>
      <c r="C1" s="59"/>
      <c r="D1" s="59"/>
      <c r="E1" s="59"/>
      <c r="F1" s="3"/>
      <c r="G1" s="2" t="s">
        <v>72</v>
      </c>
      <c r="H1" s="3"/>
      <c r="I1" s="2"/>
    </row>
    <row r="2" spans="1:9" s="30" customFormat="1" ht="15.5">
      <c r="B2" s="32" t="s">
        <v>73</v>
      </c>
      <c r="C2" s="60" t="s">
        <v>9</v>
      </c>
      <c r="D2" s="60"/>
      <c r="F2" s="31"/>
      <c r="I2" s="12"/>
    </row>
    <row r="3" spans="1:9" ht="13">
      <c r="G3" s="41" t="s">
        <v>74</v>
      </c>
      <c r="H3" s="41" t="s">
        <v>77</v>
      </c>
    </row>
    <row r="4" spans="1:9" s="8" customFormat="1" ht="17.5">
      <c r="A4" s="5" t="s">
        <v>96</v>
      </c>
      <c r="B4" s="5"/>
      <c r="C4" s="6" t="s">
        <v>74</v>
      </c>
      <c r="D4" s="6" t="s">
        <v>75</v>
      </c>
      <c r="E4" s="22" t="s">
        <v>76</v>
      </c>
      <c r="F4" s="22" t="s">
        <v>77</v>
      </c>
      <c r="G4" s="23">
        <f>SUM(C5:C15)</f>
        <v>24</v>
      </c>
      <c r="H4" s="26">
        <f>SUM(F5:F15)</f>
        <v>3000</v>
      </c>
      <c r="I4" s="7"/>
    </row>
    <row r="5" spans="1:9">
      <c r="B5" s="13" t="s">
        <v>95</v>
      </c>
      <c r="D5" s="14" t="s">
        <v>10</v>
      </c>
      <c r="E5" s="15">
        <f>LOOKUP(CONCATENATE(D5,".",$C$2),RateTable!A$16:B$66)</f>
        <v>125</v>
      </c>
      <c r="F5" s="16">
        <f t="shared" ref="F5:F14" si="0">C5*E5</f>
        <v>0</v>
      </c>
      <c r="G5" s="24"/>
      <c r="H5" s="25"/>
    </row>
    <row r="6" spans="1:9">
      <c r="B6" s="13" t="s">
        <v>100</v>
      </c>
      <c r="C6" s="11">
        <f>(12*15)/60</f>
        <v>3</v>
      </c>
      <c r="D6" s="14" t="s">
        <v>10</v>
      </c>
      <c r="E6" s="15">
        <f>LOOKUP(CONCATENATE(D6,".",$C$2),RateTable!A$16:B$66)</f>
        <v>125</v>
      </c>
      <c r="F6" s="16">
        <f t="shared" ref="F6:F7" si="1">C6*E6</f>
        <v>375</v>
      </c>
      <c r="G6" s="24"/>
      <c r="H6" s="25"/>
    </row>
    <row r="7" spans="1:9">
      <c r="B7" s="13" t="s">
        <v>101</v>
      </c>
      <c r="C7" s="11">
        <v>0.5</v>
      </c>
      <c r="D7" s="14" t="s">
        <v>10</v>
      </c>
      <c r="E7" s="15">
        <f>LOOKUP(CONCATENATE(D7,".",$C$2),RateTable!A$16:B$66)</f>
        <v>125</v>
      </c>
      <c r="F7" s="16">
        <f t="shared" si="1"/>
        <v>62.5</v>
      </c>
      <c r="G7" s="24"/>
      <c r="H7" s="25"/>
    </row>
    <row r="8" spans="1:9">
      <c r="B8" s="13" t="s">
        <v>102</v>
      </c>
      <c r="C8" s="11">
        <v>6</v>
      </c>
      <c r="D8" s="14" t="s">
        <v>17</v>
      </c>
      <c r="E8" s="15">
        <f>LOOKUP(CONCATENATE(D8,".",$C$2),RateTable!A$16:B$66)</f>
        <v>125</v>
      </c>
      <c r="F8" s="16">
        <f t="shared" si="0"/>
        <v>750</v>
      </c>
      <c r="G8" s="24"/>
      <c r="H8" s="25"/>
    </row>
    <row r="9" spans="1:9">
      <c r="B9" s="13" t="s">
        <v>97</v>
      </c>
      <c r="C9" s="11">
        <v>0</v>
      </c>
      <c r="D9" s="14" t="s">
        <v>12</v>
      </c>
      <c r="E9" s="15">
        <f>LOOKUP(CONCATENATE(D9,".",$C$2),RateTable!A$16:B$66)</f>
        <v>125</v>
      </c>
      <c r="F9" s="16">
        <f t="shared" si="0"/>
        <v>0</v>
      </c>
      <c r="G9" s="24"/>
      <c r="H9" s="25"/>
    </row>
    <row r="10" spans="1:9">
      <c r="B10" s="13" t="s">
        <v>98</v>
      </c>
      <c r="C10" s="11">
        <v>12</v>
      </c>
      <c r="D10" s="14" t="s">
        <v>12</v>
      </c>
      <c r="E10" s="15">
        <f>LOOKUP(CONCATENATE(D10,".",$C$2),RateTable!A$16:B$66)</f>
        <v>125</v>
      </c>
      <c r="F10" s="16">
        <f t="shared" si="0"/>
        <v>1500</v>
      </c>
      <c r="G10" s="24"/>
      <c r="H10" s="25"/>
    </row>
    <row r="11" spans="1:9">
      <c r="B11" s="13" t="s">
        <v>99</v>
      </c>
      <c r="D11" s="14" t="s">
        <v>12</v>
      </c>
      <c r="E11" s="15">
        <f>LOOKUP(CONCATENATE(D11,".",$C$2),RateTable!A$16:B$66)</f>
        <v>125</v>
      </c>
      <c r="F11" s="16">
        <f t="shared" si="0"/>
        <v>0</v>
      </c>
      <c r="G11" s="24"/>
      <c r="H11" s="25"/>
    </row>
    <row r="12" spans="1:9">
      <c r="B12" s="13" t="s">
        <v>103</v>
      </c>
      <c r="C12" s="11">
        <v>1.5</v>
      </c>
      <c r="D12" s="14" t="s">
        <v>12</v>
      </c>
      <c r="E12" s="15">
        <f>LOOKUP(CONCATENATE(D12,".",$C$2),RateTable!A$16:B$66)</f>
        <v>125</v>
      </c>
      <c r="F12" s="16">
        <f t="shared" si="0"/>
        <v>187.5</v>
      </c>
      <c r="G12" s="24"/>
      <c r="H12" s="25"/>
    </row>
    <row r="13" spans="1:9">
      <c r="B13" s="13" t="s">
        <v>104</v>
      </c>
      <c r="C13" s="11">
        <v>1</v>
      </c>
      <c r="D13" s="14" t="s">
        <v>12</v>
      </c>
      <c r="E13" s="15">
        <f>LOOKUP(CONCATENATE(D13,".",$C$2),RateTable!A$16:B$66)</f>
        <v>125</v>
      </c>
      <c r="F13" s="16">
        <f t="shared" si="0"/>
        <v>125</v>
      </c>
      <c r="G13" s="24"/>
      <c r="H13" s="25"/>
    </row>
    <row r="14" spans="1:9">
      <c r="B14" s="13"/>
      <c r="D14" s="14" t="s">
        <v>12</v>
      </c>
      <c r="E14" s="15">
        <f>LOOKUP(CONCATENATE(D14,".",$C$2),RateTable!A$16:B$66)</f>
        <v>125</v>
      </c>
      <c r="F14" s="16">
        <f t="shared" si="0"/>
        <v>0</v>
      </c>
      <c r="G14" s="24"/>
      <c r="H14" s="25"/>
    </row>
    <row r="15" spans="1:9" ht="2.25" customHeight="1">
      <c r="A15" s="19"/>
      <c r="B15" s="19"/>
      <c r="C15" s="20"/>
      <c r="D15" s="20"/>
      <c r="E15" s="21"/>
      <c r="F15" s="21"/>
      <c r="G15" s="19"/>
      <c r="H15" s="19"/>
    </row>
    <row r="17" spans="1:9" s="8" customFormat="1" ht="17.5">
      <c r="A17" s="5"/>
      <c r="B17" s="5"/>
      <c r="C17" s="6" t="s">
        <v>74</v>
      </c>
      <c r="D17" s="6" t="s">
        <v>75</v>
      </c>
      <c r="E17" s="22" t="s">
        <v>76</v>
      </c>
      <c r="F17" s="22" t="s">
        <v>77</v>
      </c>
      <c r="G17" s="23">
        <f>SUM(C18:C34)</f>
        <v>0</v>
      </c>
      <c r="H17" s="26">
        <f>SUM(F18:F34)</f>
        <v>0</v>
      </c>
      <c r="I17" s="7"/>
    </row>
    <row r="18" spans="1:9">
      <c r="B18" s="13"/>
      <c r="D18" s="14" t="s">
        <v>12</v>
      </c>
      <c r="E18" s="15">
        <f>LOOKUP(CONCATENATE(D18,".",$C$2),RateTable!A$16:B$66)</f>
        <v>125</v>
      </c>
      <c r="F18" s="16">
        <f t="shared" ref="F18:F33" si="2">C18*E18</f>
        <v>0</v>
      </c>
      <c r="G18" s="24"/>
      <c r="H18" s="25"/>
    </row>
    <row r="19" spans="1:9">
      <c r="B19" s="13"/>
      <c r="D19" s="14" t="s">
        <v>12</v>
      </c>
      <c r="E19" s="15">
        <f>LOOKUP(CONCATENATE(D19,".",$C$2),RateTable!A$16:B$66)</f>
        <v>125</v>
      </c>
      <c r="F19" s="16">
        <f t="shared" ref="F19:F29" si="3">C19*E19</f>
        <v>0</v>
      </c>
      <c r="G19" s="24"/>
      <c r="H19" s="25"/>
    </row>
    <row r="20" spans="1:9">
      <c r="B20" s="13"/>
      <c r="D20" s="14" t="s">
        <v>12</v>
      </c>
      <c r="E20" s="15">
        <f>LOOKUP(CONCATENATE(D20,".",$C$2),RateTable!A$16:B$66)</f>
        <v>125</v>
      </c>
      <c r="F20" s="16">
        <f t="shared" si="3"/>
        <v>0</v>
      </c>
      <c r="G20" s="24"/>
      <c r="H20" s="25"/>
    </row>
    <row r="21" spans="1:9">
      <c r="B21" s="13"/>
      <c r="D21" s="14" t="s">
        <v>12</v>
      </c>
      <c r="E21" s="15">
        <f>LOOKUP(CONCATENATE(D21,".",$C$2),RateTable!A$16:B$66)</f>
        <v>125</v>
      </c>
      <c r="F21" s="16">
        <f t="shared" si="3"/>
        <v>0</v>
      </c>
      <c r="G21" s="24"/>
      <c r="H21" s="25"/>
    </row>
    <row r="22" spans="1:9">
      <c r="B22" s="13"/>
      <c r="D22" s="14" t="s">
        <v>12</v>
      </c>
      <c r="E22" s="15">
        <f>LOOKUP(CONCATENATE(D22,".",$C$2),RateTable!A$16:B$66)</f>
        <v>125</v>
      </c>
      <c r="F22" s="16">
        <f t="shared" si="3"/>
        <v>0</v>
      </c>
      <c r="G22" s="24"/>
      <c r="H22" s="25"/>
    </row>
    <row r="23" spans="1:9">
      <c r="B23" s="13"/>
      <c r="D23" s="14" t="s">
        <v>12</v>
      </c>
      <c r="E23" s="15">
        <f>LOOKUP(CONCATENATE(D23,".",$C$2),RateTable!A$16:B$66)</f>
        <v>125</v>
      </c>
      <c r="F23" s="16">
        <f t="shared" ref="F23:F24" si="4">C23*E23</f>
        <v>0</v>
      </c>
      <c r="G23" s="24"/>
      <c r="H23" s="25"/>
    </row>
    <row r="24" spans="1:9">
      <c r="B24" s="13"/>
      <c r="D24" s="14" t="s">
        <v>12</v>
      </c>
      <c r="E24" s="15">
        <f>LOOKUP(CONCATENATE(D24,".",$C$2),RateTable!A$16:B$66)</f>
        <v>125</v>
      </c>
      <c r="F24" s="16">
        <f t="shared" si="4"/>
        <v>0</v>
      </c>
      <c r="G24" s="24"/>
      <c r="H24" s="25"/>
    </row>
    <row r="25" spans="1:9">
      <c r="B25" s="13"/>
      <c r="D25" s="14" t="s">
        <v>12</v>
      </c>
      <c r="E25" s="15">
        <f>LOOKUP(CONCATENATE(D25,".",$C$2),RateTable!A$16:B$66)</f>
        <v>125</v>
      </c>
      <c r="F25" s="16">
        <f t="shared" si="3"/>
        <v>0</v>
      </c>
      <c r="G25" s="24"/>
      <c r="H25" s="25"/>
    </row>
    <row r="26" spans="1:9" ht="13">
      <c r="B26" s="55"/>
      <c r="C26" s="56"/>
      <c r="D26" s="14" t="s">
        <v>12</v>
      </c>
      <c r="E26" s="15">
        <f>LOOKUP(CONCATENATE(D26,".",$C$2),RateTable!A$16:B$66)</f>
        <v>125</v>
      </c>
      <c r="F26" s="16">
        <f t="shared" si="3"/>
        <v>0</v>
      </c>
      <c r="G26" s="24"/>
      <c r="H26" s="25"/>
    </row>
    <row r="27" spans="1:9" ht="13">
      <c r="B27" s="55"/>
      <c r="C27" s="56"/>
      <c r="D27" s="14" t="s">
        <v>12</v>
      </c>
      <c r="E27" s="15">
        <f>LOOKUP(CONCATENATE(D27,".",$C$2),RateTable!A$16:B$66)</f>
        <v>125</v>
      </c>
      <c r="F27" s="16">
        <f t="shared" si="3"/>
        <v>0</v>
      </c>
      <c r="G27" s="24"/>
      <c r="H27" s="25"/>
    </row>
    <row r="28" spans="1:9" ht="13">
      <c r="B28" s="55"/>
      <c r="C28" s="56"/>
      <c r="D28" s="14" t="s">
        <v>12</v>
      </c>
      <c r="E28" s="15">
        <f>LOOKUP(CONCATENATE(D28,".",$C$2),RateTable!A$16:B$66)</f>
        <v>125</v>
      </c>
      <c r="F28" s="16">
        <f t="shared" si="3"/>
        <v>0</v>
      </c>
      <c r="G28" s="24"/>
      <c r="H28" s="25"/>
    </row>
    <row r="29" spans="1:9" ht="13">
      <c r="B29" s="55"/>
      <c r="C29" s="56"/>
      <c r="D29" s="14" t="s">
        <v>12</v>
      </c>
      <c r="E29" s="15">
        <f>LOOKUP(CONCATENATE(D29,".",$C$2),RateTable!A$16:B$66)</f>
        <v>125</v>
      </c>
      <c r="F29" s="16">
        <f t="shared" si="3"/>
        <v>0</v>
      </c>
      <c r="G29" s="24"/>
      <c r="H29" s="25"/>
    </row>
    <row r="30" spans="1:9">
      <c r="B30" s="54"/>
      <c r="D30" s="14" t="s">
        <v>12</v>
      </c>
      <c r="E30" s="15">
        <f>LOOKUP(CONCATENATE(D30,".",$C$2),RateTable!A$16:B$66)</f>
        <v>125</v>
      </c>
      <c r="F30" s="16">
        <f t="shared" si="2"/>
        <v>0</v>
      </c>
      <c r="G30" s="24"/>
      <c r="H30" s="25"/>
    </row>
    <row r="31" spans="1:9">
      <c r="B31" s="57"/>
      <c r="D31" s="14" t="s">
        <v>12</v>
      </c>
      <c r="E31" s="15">
        <f>LOOKUP(CONCATENATE(D31,".",$C$2),RateTable!A$16:B$66)</f>
        <v>125</v>
      </c>
      <c r="F31" s="16">
        <f t="shared" si="2"/>
        <v>0</v>
      </c>
      <c r="G31" s="24"/>
      <c r="H31" s="25"/>
    </row>
    <row r="32" spans="1:9">
      <c r="B32" s="54"/>
      <c r="D32" s="14" t="s">
        <v>12</v>
      </c>
      <c r="E32" s="15">
        <f>LOOKUP(CONCATENATE(D32,".",$C$2),RateTable!A$16:B$66)</f>
        <v>125</v>
      </c>
      <c r="F32" s="16">
        <f t="shared" si="2"/>
        <v>0</v>
      </c>
      <c r="G32" s="24"/>
      <c r="H32" s="25"/>
    </row>
    <row r="33" spans="1:9">
      <c r="B33" s="57"/>
      <c r="D33" s="14" t="s">
        <v>12</v>
      </c>
      <c r="E33" s="15">
        <f>LOOKUP(CONCATENATE(D33,".",$C$2),RateTable!A$16:B$66)</f>
        <v>125</v>
      </c>
      <c r="F33" s="16">
        <f t="shared" si="2"/>
        <v>0</v>
      </c>
      <c r="G33" s="24"/>
      <c r="H33" s="25"/>
    </row>
    <row r="34" spans="1:9" ht="2.25" customHeight="1">
      <c r="A34" s="19"/>
      <c r="B34" s="19"/>
      <c r="C34" s="20"/>
      <c r="D34" s="20"/>
      <c r="E34" s="21"/>
      <c r="F34" s="21"/>
      <c r="G34" s="19"/>
      <c r="H34" s="19"/>
    </row>
    <row r="36" spans="1:9" s="8" customFormat="1" ht="17.5">
      <c r="A36" s="5"/>
      <c r="B36" s="5"/>
      <c r="C36" s="6" t="s">
        <v>74</v>
      </c>
      <c r="D36" s="6" t="s">
        <v>75</v>
      </c>
      <c r="E36" s="22" t="s">
        <v>76</v>
      </c>
      <c r="F36" s="22" t="s">
        <v>77</v>
      </c>
      <c r="G36" s="23">
        <f>SUM(C37:C45)</f>
        <v>0</v>
      </c>
      <c r="H36" s="26">
        <f>SUM(F37:F45)</f>
        <v>0</v>
      </c>
      <c r="I36" s="7"/>
    </row>
    <row r="37" spans="1:9">
      <c r="B37" s="13"/>
      <c r="D37" s="14" t="s">
        <v>12</v>
      </c>
      <c r="E37" s="15">
        <f>LOOKUP(CONCATENATE(D37,".",$C$2),RateTable!A$16:B$66)</f>
        <v>125</v>
      </c>
      <c r="F37" s="16">
        <f>C37*E37</f>
        <v>0</v>
      </c>
      <c r="G37" s="24"/>
      <c r="H37" s="25"/>
    </row>
    <row r="38" spans="1:9">
      <c r="B38" s="13"/>
      <c r="D38" s="14" t="s">
        <v>12</v>
      </c>
      <c r="E38" s="15">
        <f>LOOKUP(CONCATENATE(D38,".",$C$2),RateTable!A$16:B$66)</f>
        <v>125</v>
      </c>
      <c r="F38" s="16">
        <f t="shared" ref="F38:F44" si="5">C38*E38</f>
        <v>0</v>
      </c>
      <c r="G38" s="24"/>
      <c r="H38" s="25"/>
    </row>
    <row r="39" spans="1:9">
      <c r="B39" s="13"/>
      <c r="D39" s="14" t="s">
        <v>12</v>
      </c>
      <c r="E39" s="15">
        <f>LOOKUP(CONCATENATE(D39,".",$C$2),RateTable!A$16:B$66)</f>
        <v>125</v>
      </c>
      <c r="F39" s="16">
        <f t="shared" si="5"/>
        <v>0</v>
      </c>
      <c r="G39" s="24"/>
      <c r="H39" s="25"/>
    </row>
    <row r="40" spans="1:9">
      <c r="B40" s="13"/>
      <c r="D40" s="14" t="s">
        <v>12</v>
      </c>
      <c r="E40" s="15">
        <f>LOOKUP(CONCATENATE(D40,".",$C$2),RateTable!A$16:B$66)</f>
        <v>125</v>
      </c>
      <c r="F40" s="16">
        <f t="shared" si="5"/>
        <v>0</v>
      </c>
      <c r="G40" s="24"/>
      <c r="H40" s="25"/>
    </row>
    <row r="41" spans="1:9">
      <c r="B41" s="13"/>
      <c r="D41" s="14" t="s">
        <v>12</v>
      </c>
      <c r="E41" s="15">
        <f>LOOKUP(CONCATENATE(D41,".",$C$2),RateTable!A$16:B$66)</f>
        <v>125</v>
      </c>
      <c r="F41" s="16">
        <f t="shared" si="5"/>
        <v>0</v>
      </c>
      <c r="G41" s="24"/>
      <c r="H41" s="25"/>
    </row>
    <row r="42" spans="1:9">
      <c r="B42" s="13"/>
      <c r="D42" s="14" t="s">
        <v>12</v>
      </c>
      <c r="E42" s="15">
        <f>LOOKUP(CONCATENATE(D42,".",$C$2),RateTable!A$16:B$66)</f>
        <v>125</v>
      </c>
      <c r="F42" s="16">
        <f t="shared" si="5"/>
        <v>0</v>
      </c>
      <c r="G42" s="24"/>
      <c r="H42" s="25"/>
    </row>
    <row r="43" spans="1:9">
      <c r="B43" s="13"/>
      <c r="D43" s="14" t="s">
        <v>12</v>
      </c>
      <c r="E43" s="15">
        <f>LOOKUP(CONCATENATE(D43,".",$C$2),RateTable!A$16:B$66)</f>
        <v>125</v>
      </c>
      <c r="F43" s="16">
        <f t="shared" si="5"/>
        <v>0</v>
      </c>
      <c r="G43" s="24"/>
      <c r="H43" s="25"/>
    </row>
    <row r="44" spans="1:9">
      <c r="B44" s="13"/>
      <c r="D44" s="14" t="s">
        <v>12</v>
      </c>
      <c r="E44" s="15">
        <f>LOOKUP(CONCATENATE(D44,".",$C$2),RateTable!A$16:B$66)</f>
        <v>125</v>
      </c>
      <c r="F44" s="16">
        <f t="shared" si="5"/>
        <v>0</v>
      </c>
      <c r="G44" s="24"/>
      <c r="H44" s="25"/>
    </row>
    <row r="45" spans="1:9" ht="2.25" customHeight="1">
      <c r="A45" s="19"/>
      <c r="B45" s="19"/>
      <c r="C45" s="20"/>
      <c r="D45" s="20"/>
      <c r="E45" s="21"/>
      <c r="F45" s="21"/>
      <c r="G45" s="19"/>
      <c r="H45" s="19"/>
    </row>
    <row r="47" spans="1:9" s="8" customFormat="1" ht="17.5">
      <c r="A47" s="5"/>
      <c r="B47" s="5"/>
      <c r="C47" s="6" t="s">
        <v>74</v>
      </c>
      <c r="D47" s="6" t="s">
        <v>75</v>
      </c>
      <c r="E47" s="22" t="s">
        <v>76</v>
      </c>
      <c r="F47" s="22" t="s">
        <v>77</v>
      </c>
      <c r="G47" s="23">
        <f>SUM(C48:C52)</f>
        <v>0</v>
      </c>
      <c r="H47" s="26">
        <f>SUM(F48:F52)</f>
        <v>0</v>
      </c>
      <c r="I47" s="7"/>
    </row>
    <row r="48" spans="1:9">
      <c r="B48" s="13"/>
      <c r="D48" s="14" t="s">
        <v>12</v>
      </c>
      <c r="E48" s="15">
        <f>LOOKUP(CONCATENATE(D48,".",$C$2),RateTable!A$16:B$66)</f>
        <v>125</v>
      </c>
      <c r="F48" s="16">
        <f>C48*E48</f>
        <v>0</v>
      </c>
      <c r="G48" s="24"/>
      <c r="H48" s="25"/>
    </row>
    <row r="49" spans="1:9">
      <c r="B49" s="13"/>
      <c r="D49" s="14" t="s">
        <v>12</v>
      </c>
      <c r="E49" s="15">
        <f>LOOKUP(CONCATENATE(D49,".",$C$2),RateTable!A$16:B$66)</f>
        <v>125</v>
      </c>
      <c r="F49" s="16">
        <f t="shared" ref="F49:F51" si="6">C49*E49</f>
        <v>0</v>
      </c>
      <c r="G49" s="24"/>
      <c r="H49" s="25"/>
    </row>
    <row r="50" spans="1:9">
      <c r="B50" s="13"/>
      <c r="D50" s="14" t="s">
        <v>12</v>
      </c>
      <c r="E50" s="15">
        <f>LOOKUP(CONCATENATE(D50,".",$C$2),RateTable!A$16:B$66)</f>
        <v>125</v>
      </c>
      <c r="F50" s="16">
        <f t="shared" si="6"/>
        <v>0</v>
      </c>
      <c r="G50" s="24"/>
      <c r="H50" s="25"/>
    </row>
    <row r="51" spans="1:9">
      <c r="B51" s="13"/>
      <c r="D51" s="14" t="s">
        <v>12</v>
      </c>
      <c r="E51" s="15">
        <f>LOOKUP(CONCATENATE(D51,".",$C$2),RateTable!A$16:B$66)</f>
        <v>125</v>
      </c>
      <c r="F51" s="16">
        <f t="shared" si="6"/>
        <v>0</v>
      </c>
      <c r="G51" s="24"/>
      <c r="H51" s="25"/>
    </row>
    <row r="52" spans="1:9" ht="2.25" customHeight="1">
      <c r="A52" s="19"/>
      <c r="B52" s="19"/>
      <c r="C52" s="20"/>
      <c r="D52" s="20"/>
      <c r="E52" s="21"/>
      <c r="F52" s="21"/>
      <c r="G52" s="19"/>
      <c r="H52" s="19"/>
    </row>
    <row r="54" spans="1:9" s="8" customFormat="1" ht="17.5">
      <c r="A54" s="5"/>
      <c r="B54" s="5"/>
      <c r="C54" s="6" t="s">
        <v>74</v>
      </c>
      <c r="D54" s="6" t="s">
        <v>75</v>
      </c>
      <c r="E54" s="22" t="s">
        <v>76</v>
      </c>
      <c r="F54" s="22" t="s">
        <v>77</v>
      </c>
      <c r="G54" s="23">
        <f>SUM(C62:C63)</f>
        <v>0</v>
      </c>
      <c r="H54" s="26">
        <f>SUM(F62:F63)</f>
        <v>0</v>
      </c>
      <c r="I54" s="7"/>
    </row>
    <row r="55" spans="1:9">
      <c r="B55" s="13"/>
      <c r="D55" s="14" t="s">
        <v>12</v>
      </c>
      <c r="E55" s="15">
        <f>LOOKUP(CONCATENATE(D55,".",$C$2),RateTable!A$16:B$66)</f>
        <v>125</v>
      </c>
      <c r="F55" s="16">
        <f>C55*E55</f>
        <v>0</v>
      </c>
      <c r="G55" s="24"/>
      <c r="H55" s="25"/>
    </row>
    <row r="56" spans="1:9">
      <c r="B56" s="13"/>
      <c r="D56" s="14" t="s">
        <v>12</v>
      </c>
      <c r="E56" s="15">
        <f>LOOKUP(CONCATENATE(D56,".",$C$2),RateTable!A$16:B$66)</f>
        <v>125</v>
      </c>
      <c r="F56" s="16">
        <f t="shared" ref="F56:F61" si="7">C56*E56</f>
        <v>0</v>
      </c>
      <c r="G56" s="24"/>
      <c r="H56" s="25"/>
    </row>
    <row r="57" spans="1:9">
      <c r="B57" s="13"/>
      <c r="D57" s="14" t="s">
        <v>12</v>
      </c>
      <c r="E57" s="15">
        <f>LOOKUP(CONCATENATE(D57,".",$C$2),RateTable!A$16:B$66)</f>
        <v>125</v>
      </c>
      <c r="F57" s="16">
        <f t="shared" si="7"/>
        <v>0</v>
      </c>
      <c r="G57" s="24"/>
      <c r="H57" s="25"/>
    </row>
    <row r="58" spans="1:9">
      <c r="B58" s="13"/>
      <c r="D58" s="14" t="s">
        <v>12</v>
      </c>
      <c r="E58" s="15">
        <f>LOOKUP(CONCATENATE(D58,".",$C$2),RateTable!A$16:B$66)</f>
        <v>125</v>
      </c>
      <c r="F58" s="16">
        <f t="shared" si="7"/>
        <v>0</v>
      </c>
      <c r="G58" s="24"/>
      <c r="H58" s="25"/>
    </row>
    <row r="59" spans="1:9">
      <c r="B59" s="13"/>
      <c r="D59" s="14" t="s">
        <v>12</v>
      </c>
      <c r="E59" s="15">
        <f>LOOKUP(CONCATENATE(D59,".",$C$2),RateTable!A$16:B$66)</f>
        <v>125</v>
      </c>
      <c r="F59" s="16">
        <f t="shared" si="7"/>
        <v>0</v>
      </c>
      <c r="G59" s="24"/>
      <c r="H59" s="25"/>
    </row>
    <row r="60" spans="1:9">
      <c r="B60" s="13"/>
      <c r="D60" s="14" t="s">
        <v>12</v>
      </c>
      <c r="E60" s="15">
        <f>LOOKUP(CONCATENATE(D60,".",$C$2),RateTable!A$16:B$66)</f>
        <v>125</v>
      </c>
      <c r="F60" s="16">
        <f t="shared" si="7"/>
        <v>0</v>
      </c>
      <c r="G60" s="24"/>
      <c r="H60" s="25"/>
    </row>
    <row r="61" spans="1:9">
      <c r="B61" s="13"/>
      <c r="D61" s="14" t="s">
        <v>12</v>
      </c>
      <c r="E61" s="15">
        <f>LOOKUP(CONCATENATE(D61,".",$C$2),RateTable!A$16:B$66)</f>
        <v>125</v>
      </c>
      <c r="F61" s="16">
        <f t="shared" si="7"/>
        <v>0</v>
      </c>
      <c r="G61" s="24"/>
      <c r="H61" s="25"/>
    </row>
    <row r="62" spans="1:9">
      <c r="B62" s="13"/>
      <c r="D62" s="14" t="s">
        <v>12</v>
      </c>
      <c r="E62" s="15">
        <v>90</v>
      </c>
      <c r="F62" s="16">
        <f t="shared" ref="F62" si="8">C62*E62</f>
        <v>0</v>
      </c>
      <c r="G62" s="24"/>
      <c r="H62" s="25"/>
    </row>
    <row r="63" spans="1:9" ht="2.25" customHeight="1">
      <c r="A63" s="19"/>
      <c r="B63" s="19"/>
      <c r="C63" s="20"/>
      <c r="D63" s="20"/>
      <c r="E63" s="21"/>
      <c r="F63" s="21"/>
      <c r="G63" s="19"/>
      <c r="H63" s="19"/>
    </row>
    <row r="65" spans="1:10" s="8" customFormat="1" ht="17.5">
      <c r="A65" s="5"/>
      <c r="B65" s="5"/>
      <c r="C65" s="6" t="s">
        <v>74</v>
      </c>
      <c r="D65" s="6" t="s">
        <v>75</v>
      </c>
      <c r="E65" s="22" t="s">
        <v>76</v>
      </c>
      <c r="F65" s="22" t="s">
        <v>77</v>
      </c>
      <c r="G65" s="23">
        <f>SUM(C73:C74)</f>
        <v>0</v>
      </c>
      <c r="H65" s="26">
        <f>SUM(F73:F74)</f>
        <v>0</v>
      </c>
      <c r="I65" s="7"/>
    </row>
    <row r="66" spans="1:10">
      <c r="B66" s="13"/>
      <c r="D66" s="14" t="s">
        <v>12</v>
      </c>
      <c r="E66" s="15">
        <f>LOOKUP(CONCATENATE(D66,".",$C$2),RateTable!A$16:B$66)</f>
        <v>125</v>
      </c>
      <c r="F66" s="16">
        <f>C66*E66</f>
        <v>0</v>
      </c>
      <c r="G66" s="24"/>
      <c r="H66" s="25"/>
    </row>
    <row r="67" spans="1:10">
      <c r="B67" s="13"/>
      <c r="D67" s="14" t="s">
        <v>12</v>
      </c>
      <c r="E67" s="15">
        <f>LOOKUP(CONCATENATE(D67,".",$C$2),RateTable!A$16:B$66)</f>
        <v>125</v>
      </c>
      <c r="F67" s="16">
        <f t="shared" ref="F67:F73" si="9">C67*E67</f>
        <v>0</v>
      </c>
      <c r="G67" s="24"/>
      <c r="H67" s="25"/>
    </row>
    <row r="68" spans="1:10">
      <c r="B68" s="13"/>
      <c r="D68" s="14" t="s">
        <v>12</v>
      </c>
      <c r="E68" s="15">
        <f>LOOKUP(CONCATENATE(D68,".",$C$2),RateTable!A$16:B$66)</f>
        <v>125</v>
      </c>
      <c r="F68" s="16">
        <f t="shared" si="9"/>
        <v>0</v>
      </c>
      <c r="G68" s="24"/>
      <c r="H68" s="25"/>
    </row>
    <row r="69" spans="1:10">
      <c r="B69" s="13"/>
      <c r="D69" s="14" t="s">
        <v>12</v>
      </c>
      <c r="E69" s="15">
        <f>LOOKUP(CONCATENATE(D69,".",$C$2),RateTable!A$16:B$66)</f>
        <v>125</v>
      </c>
      <c r="F69" s="16">
        <f t="shared" si="9"/>
        <v>0</v>
      </c>
      <c r="G69" s="24"/>
      <c r="H69" s="25"/>
    </row>
    <row r="70" spans="1:10">
      <c r="B70" s="13"/>
      <c r="D70" s="14" t="s">
        <v>12</v>
      </c>
      <c r="E70" s="15">
        <f>LOOKUP(CONCATENATE(D70,".",$C$2),RateTable!A$16:B$66)</f>
        <v>125</v>
      </c>
      <c r="F70" s="16">
        <f t="shared" si="9"/>
        <v>0</v>
      </c>
      <c r="G70" s="24"/>
      <c r="H70" s="25"/>
    </row>
    <row r="71" spans="1:10">
      <c r="B71" s="13"/>
      <c r="D71" s="14" t="s">
        <v>12</v>
      </c>
      <c r="E71" s="15">
        <f>LOOKUP(CONCATENATE(D71,".",$C$2),RateTable!A$16:B$66)</f>
        <v>125</v>
      </c>
      <c r="F71" s="16">
        <f t="shared" si="9"/>
        <v>0</v>
      </c>
      <c r="G71" s="24"/>
      <c r="H71" s="25"/>
    </row>
    <row r="72" spans="1:10">
      <c r="B72" s="13"/>
      <c r="D72" s="14" t="s">
        <v>12</v>
      </c>
      <c r="E72" s="15">
        <f>LOOKUP(CONCATENATE(D72,".",$C$2),RateTable!A$16:B$66)</f>
        <v>125</v>
      </c>
      <c r="F72" s="16">
        <f t="shared" si="9"/>
        <v>0</v>
      </c>
      <c r="G72" s="24"/>
      <c r="H72" s="25"/>
    </row>
    <row r="73" spans="1:10">
      <c r="B73" s="13"/>
      <c r="D73" s="14" t="s">
        <v>12</v>
      </c>
      <c r="E73" s="15">
        <v>90</v>
      </c>
      <c r="F73" s="16">
        <f t="shared" si="9"/>
        <v>0</v>
      </c>
      <c r="G73" s="24"/>
      <c r="H73" s="25"/>
    </row>
    <row r="74" spans="1:10" ht="2.25" customHeight="1">
      <c r="A74" s="19"/>
      <c r="B74" s="19"/>
      <c r="C74" s="20"/>
      <c r="D74" s="20"/>
      <c r="E74" s="21"/>
      <c r="F74" s="21"/>
      <c r="G74" s="19"/>
      <c r="H74" s="19"/>
    </row>
    <row r="75" spans="1:10" s="9" customFormat="1" ht="22.5">
      <c r="I75" s="2"/>
    </row>
    <row r="76" spans="1:10" ht="18" thickBot="1">
      <c r="A76" s="28" t="s">
        <v>78</v>
      </c>
      <c r="B76" s="27"/>
      <c r="C76" s="28"/>
      <c r="D76" s="28"/>
      <c r="E76" s="28"/>
      <c r="F76" s="28"/>
      <c r="G76" s="29">
        <f>SUM(G3:G75)</f>
        <v>24</v>
      </c>
      <c r="H76" s="34">
        <f>SUM(H3:H75)</f>
        <v>3000</v>
      </c>
      <c r="J76" s="16"/>
    </row>
    <row r="78" spans="1:10" s="8" customFormat="1" ht="17.5">
      <c r="A78" s="5" t="s">
        <v>79</v>
      </c>
      <c r="B78" s="5"/>
      <c r="C78" s="6" t="s">
        <v>74</v>
      </c>
      <c r="D78" s="6" t="s">
        <v>75</v>
      </c>
      <c r="E78" s="22" t="s">
        <v>76</v>
      </c>
      <c r="F78" s="22" t="s">
        <v>77</v>
      </c>
      <c r="G78" s="23">
        <f>SUM(C79:C83)</f>
        <v>6</v>
      </c>
      <c r="H78" s="26">
        <f>SUM(F79:F83)</f>
        <v>750</v>
      </c>
      <c r="I78" s="7"/>
    </row>
    <row r="79" spans="1:10">
      <c r="B79" s="13" t="s">
        <v>80</v>
      </c>
      <c r="C79" s="11">
        <f>ROUND(G$76*G79,0)</f>
        <v>6</v>
      </c>
      <c r="D79" s="14" t="s">
        <v>12</v>
      </c>
      <c r="E79" s="15">
        <f>LOOKUP(CONCATENATE(D79,".",$C$2),RateTable!A$16:B$66)</f>
        <v>125</v>
      </c>
      <c r="F79" s="16">
        <f>C79*E79</f>
        <v>750</v>
      </c>
      <c r="G79" s="33">
        <v>0.25</v>
      </c>
      <c r="H79" s="25"/>
    </row>
    <row r="80" spans="1:10">
      <c r="B80" s="13" t="s">
        <v>81</v>
      </c>
      <c r="D80" s="14" t="s">
        <v>12</v>
      </c>
      <c r="E80" s="15">
        <f>LOOKUP(CONCATENATE(D80,".",$C$2),RateTable!A$16:B$66)</f>
        <v>125</v>
      </c>
      <c r="F80" s="16">
        <f t="shared" ref="F80:F82" si="10">C80*E80</f>
        <v>0</v>
      </c>
      <c r="G80" s="33">
        <v>0.15</v>
      </c>
      <c r="H80" s="25"/>
    </row>
    <row r="81" spans="1:11">
      <c r="B81" s="13" t="s">
        <v>82</v>
      </c>
      <c r="D81" s="14" t="s">
        <v>12</v>
      </c>
      <c r="E81" s="15">
        <f>LOOKUP(CONCATENATE(D81,".",$C$2),RateTable!A$16:B$66)</f>
        <v>125</v>
      </c>
      <c r="F81" s="16">
        <f t="shared" si="10"/>
        <v>0</v>
      </c>
      <c r="G81" s="33">
        <v>0.1</v>
      </c>
      <c r="H81" s="25"/>
    </row>
    <row r="82" spans="1:11">
      <c r="B82" s="13" t="s">
        <v>83</v>
      </c>
      <c r="D82" s="14" t="s">
        <v>12</v>
      </c>
      <c r="E82" s="15">
        <f>LOOKUP(CONCATENATE(D82,".",$C$2),RateTable!A$16:B$66)</f>
        <v>125</v>
      </c>
      <c r="F82" s="16">
        <f t="shared" si="10"/>
        <v>0</v>
      </c>
      <c r="G82" s="33">
        <v>0.1</v>
      </c>
      <c r="H82" s="25"/>
    </row>
    <row r="83" spans="1:11" ht="2.25" customHeight="1">
      <c r="A83" s="19"/>
      <c r="B83" s="19"/>
      <c r="C83" s="20"/>
      <c r="D83" s="20"/>
      <c r="E83" s="21"/>
      <c r="F83" s="21"/>
      <c r="G83" s="19"/>
      <c r="H83" s="19"/>
    </row>
    <row r="84" spans="1:11">
      <c r="K84" s="11">
        <f>K85*0.9</f>
        <v>126</v>
      </c>
    </row>
    <row r="85" spans="1:11" s="40" customFormat="1" ht="20.5" thickBot="1">
      <c r="A85" s="35" t="s">
        <v>84</v>
      </c>
      <c r="B85" s="36"/>
      <c r="C85" s="35"/>
      <c r="D85" s="35"/>
      <c r="E85" s="35"/>
      <c r="F85" s="35"/>
      <c r="G85" s="37">
        <f>G78+G76</f>
        <v>30</v>
      </c>
      <c r="H85" s="38">
        <f>H78+H76</f>
        <v>3750</v>
      </c>
      <c r="I85" s="39"/>
      <c r="K85" s="40">
        <v>140</v>
      </c>
    </row>
    <row r="86" spans="1:11" ht="13">
      <c r="D86" s="18" t="s">
        <v>85</v>
      </c>
      <c r="E86" s="18"/>
      <c r="F86" s="18"/>
      <c r="G86" s="42">
        <f>G78+G76</f>
        <v>30</v>
      </c>
      <c r="H86" s="43">
        <f>H78+H76</f>
        <v>3750</v>
      </c>
      <c r="K86" s="11">
        <f>K85*1.1</f>
        <v>154</v>
      </c>
    </row>
    <row r="87" spans="1:11" ht="13">
      <c r="D87" s="18" t="s">
        <v>86</v>
      </c>
      <c r="H87" s="16">
        <f>H86/G86</f>
        <v>125</v>
      </c>
    </row>
    <row r="88" spans="1:11" ht="13">
      <c r="D88" s="17"/>
      <c r="E88" s="17"/>
      <c r="F88" s="44" t="s">
        <v>87</v>
      </c>
      <c r="G88" s="45" t="s">
        <v>88</v>
      </c>
      <c r="H88" s="45" t="s">
        <v>89</v>
      </c>
    </row>
    <row r="89" spans="1:11">
      <c r="D89" s="46" t="s">
        <v>90</v>
      </c>
      <c r="E89" s="47">
        <v>0.5</v>
      </c>
      <c r="F89" s="48">
        <f>E89*H$86</f>
        <v>1875</v>
      </c>
      <c r="G89" s="49">
        <f>H89/H$87</f>
        <v>15.2</v>
      </c>
      <c r="H89" s="50">
        <f>ROUND(F89,-2)</f>
        <v>1900</v>
      </c>
    </row>
    <row r="90" spans="1:11">
      <c r="D90" s="46" t="s">
        <v>91</v>
      </c>
      <c r="E90" s="47">
        <v>0.4</v>
      </c>
      <c r="F90" s="48">
        <f t="shared" ref="F90:F91" si="11">E90*H$86</f>
        <v>1500</v>
      </c>
      <c r="G90" s="49">
        <f t="shared" ref="G90:G91" si="12">H90/H$87</f>
        <v>12</v>
      </c>
      <c r="H90" s="50">
        <f>ROUND(F90,-2)</f>
        <v>1500</v>
      </c>
    </row>
    <row r="91" spans="1:11">
      <c r="D91" s="46" t="s">
        <v>92</v>
      </c>
      <c r="E91" s="47">
        <v>0.1</v>
      </c>
      <c r="F91" s="48">
        <f t="shared" si="11"/>
        <v>375</v>
      </c>
      <c r="G91" s="49">
        <f t="shared" si="12"/>
        <v>3.2</v>
      </c>
      <c r="H91" s="50">
        <f>ROUND(F91,-2)</f>
        <v>400</v>
      </c>
    </row>
    <row r="92" spans="1:11" ht="13">
      <c r="D92" s="58" t="s">
        <v>93</v>
      </c>
      <c r="E92" s="58"/>
      <c r="F92" s="51">
        <f>SUM(F89:F91)</f>
        <v>3750</v>
      </c>
      <c r="G92" s="52">
        <f>SUM(G89:G91)</f>
        <v>30.4</v>
      </c>
      <c r="H92" s="53">
        <f>SUM(H89:H91)</f>
        <v>3800</v>
      </c>
    </row>
  </sheetData>
  <mergeCells count="3">
    <mergeCell ref="D92:E92"/>
    <mergeCell ref="A1:E1"/>
    <mergeCell ref="C2:D2"/>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RateTable!$B$2:$B$6</xm:f>
          </x14:formula1>
          <xm:sqref>C2</xm:sqref>
        </x14:dataValidation>
        <x14:dataValidation type="list" allowBlank="1" showInputMessage="1" showErrorMessage="1" xr:uid="{00000000-0002-0000-0000-000001000000}">
          <x14:formula1>
            <xm:f>RateTable!$A$2:$A$13</xm:f>
          </x14:formula1>
          <xm:sqref>D37:D44 D55:D62 D18:D33 D79:D82 D48:D51 D66:D73 D5:D14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6"/>
  <sheetViews>
    <sheetView topLeftCell="A46" zoomScale="115" zoomScaleNormal="115" workbookViewId="0">
      <selection activeCell="F41" sqref="F41"/>
    </sheetView>
  </sheetViews>
  <sheetFormatPr defaultRowHeight="14.5"/>
  <cols>
    <col min="1" max="1" width="36.7265625" customWidth="1"/>
  </cols>
  <sheetData>
    <row r="1" spans="1:2" ht="15.5" thickTop="1" thickBot="1">
      <c r="A1" s="1" t="s">
        <v>0</v>
      </c>
      <c r="B1" s="1" t="s">
        <v>1</v>
      </c>
    </row>
    <row r="2" spans="1:2" ht="15" thickTop="1">
      <c r="A2" t="s">
        <v>2</v>
      </c>
      <c r="B2" t="s">
        <v>3</v>
      </c>
    </row>
    <row r="3" spans="1:2">
      <c r="A3" t="s">
        <v>4</v>
      </c>
      <c r="B3" t="s">
        <v>5</v>
      </c>
    </row>
    <row r="4" spans="1:2">
      <c r="A4" t="s">
        <v>6</v>
      </c>
      <c r="B4" t="s">
        <v>7</v>
      </c>
    </row>
    <row r="5" spans="1:2">
      <c r="A5" t="s">
        <v>8</v>
      </c>
      <c r="B5" t="s">
        <v>9</v>
      </c>
    </row>
    <row r="6" spans="1:2">
      <c r="A6" t="s">
        <v>10</v>
      </c>
      <c r="B6" t="s">
        <v>11</v>
      </c>
    </row>
    <row r="7" spans="1:2">
      <c r="A7" t="s">
        <v>12</v>
      </c>
    </row>
    <row r="8" spans="1:2">
      <c r="A8" t="s">
        <v>13</v>
      </c>
    </row>
    <row r="9" spans="1:2">
      <c r="A9" t="s">
        <v>14</v>
      </c>
    </row>
    <row r="10" spans="1:2">
      <c r="A10" t="s">
        <v>15</v>
      </c>
    </row>
    <row r="11" spans="1:2">
      <c r="A11" t="s">
        <v>16</v>
      </c>
    </row>
    <row r="12" spans="1:2">
      <c r="A12" t="s">
        <v>17</v>
      </c>
    </row>
    <row r="13" spans="1:2">
      <c r="A13" t="s">
        <v>18</v>
      </c>
    </row>
    <row r="14" spans="1:2" ht="15" thickBot="1"/>
    <row r="15" spans="1:2" ht="15.5" thickTop="1" thickBot="1">
      <c r="A15" s="1" t="s">
        <v>19</v>
      </c>
      <c r="B15" s="1" t="s">
        <v>20</v>
      </c>
    </row>
    <row r="16" spans="1:2" ht="15" thickTop="1">
      <c r="A16" t="s">
        <v>21</v>
      </c>
      <c r="B16">
        <v>0</v>
      </c>
    </row>
    <row r="17" spans="1:2">
      <c r="A17" t="s">
        <v>22</v>
      </c>
      <c r="B17">
        <v>0</v>
      </c>
    </row>
    <row r="18" spans="1:2">
      <c r="A18" t="s">
        <v>23</v>
      </c>
      <c r="B18">
        <v>0</v>
      </c>
    </row>
    <row r="19" spans="1:2">
      <c r="A19" t="s">
        <v>24</v>
      </c>
      <c r="B19">
        <v>0</v>
      </c>
    </row>
    <row r="20" spans="1:2">
      <c r="A20" t="s">
        <v>25</v>
      </c>
      <c r="B20">
        <v>0</v>
      </c>
    </row>
    <row r="21" spans="1:2">
      <c r="A21" t="s">
        <v>26</v>
      </c>
      <c r="B21">
        <v>0</v>
      </c>
    </row>
    <row r="22" spans="1:2">
      <c r="A22" t="s">
        <v>27</v>
      </c>
      <c r="B22">
        <v>0</v>
      </c>
    </row>
    <row r="23" spans="1:2">
      <c r="A23" t="s">
        <v>28</v>
      </c>
      <c r="B23">
        <v>0</v>
      </c>
    </row>
    <row r="24" spans="1:2">
      <c r="A24" t="s">
        <v>29</v>
      </c>
      <c r="B24">
        <v>225</v>
      </c>
    </row>
    <row r="25" spans="1:2">
      <c r="A25" t="s">
        <v>30</v>
      </c>
      <c r="B25">
        <v>195</v>
      </c>
    </row>
    <row r="26" spans="1:2">
      <c r="A26" t="s">
        <v>31</v>
      </c>
      <c r="B26">
        <v>165</v>
      </c>
    </row>
    <row r="27" spans="1:2">
      <c r="A27" t="s">
        <v>32</v>
      </c>
      <c r="B27">
        <v>150</v>
      </c>
    </row>
    <row r="28" spans="1:2">
      <c r="A28" t="s">
        <v>33</v>
      </c>
      <c r="B28">
        <v>145</v>
      </c>
    </row>
    <row r="29" spans="1:2">
      <c r="A29" t="s">
        <v>34</v>
      </c>
      <c r="B29">
        <v>145</v>
      </c>
    </row>
    <row r="30" spans="1:2">
      <c r="A30" t="s">
        <v>35</v>
      </c>
      <c r="B30">
        <v>145</v>
      </c>
    </row>
    <row r="31" spans="1:2">
      <c r="A31" t="s">
        <v>36</v>
      </c>
      <c r="B31">
        <v>145</v>
      </c>
    </row>
    <row r="32" spans="1:2">
      <c r="A32" t="s">
        <v>37</v>
      </c>
      <c r="B32">
        <v>195</v>
      </c>
    </row>
    <row r="33" spans="1:2">
      <c r="A33" t="s">
        <v>38</v>
      </c>
      <c r="B33">
        <v>95</v>
      </c>
    </row>
    <row r="34" spans="1:2">
      <c r="A34" t="s">
        <v>39</v>
      </c>
      <c r="B34">
        <v>95</v>
      </c>
    </row>
    <row r="35" spans="1:2">
      <c r="A35" t="s">
        <v>40</v>
      </c>
      <c r="B35">
        <v>95</v>
      </c>
    </row>
    <row r="36" spans="1:2">
      <c r="A36" t="s">
        <v>41</v>
      </c>
      <c r="B36">
        <v>180</v>
      </c>
    </row>
    <row r="37" spans="1:2">
      <c r="A37" t="s">
        <v>42</v>
      </c>
      <c r="B37">
        <v>165</v>
      </c>
    </row>
    <row r="38" spans="1:2">
      <c r="A38" s="61" t="s">
        <v>43</v>
      </c>
      <c r="B38" s="61">
        <v>125</v>
      </c>
    </row>
    <row r="39" spans="1:2">
      <c r="A39" t="s">
        <v>44</v>
      </c>
      <c r="B39">
        <v>175</v>
      </c>
    </row>
    <row r="40" spans="1:2">
      <c r="A40" t="s">
        <v>45</v>
      </c>
      <c r="B40">
        <v>150</v>
      </c>
    </row>
    <row r="41" spans="1:2">
      <c r="A41" t="s">
        <v>46</v>
      </c>
      <c r="B41">
        <v>145</v>
      </c>
    </row>
    <row r="42" spans="1:2">
      <c r="A42" t="s">
        <v>47</v>
      </c>
      <c r="B42">
        <v>125</v>
      </c>
    </row>
    <row r="43" spans="1:2">
      <c r="A43" t="s">
        <v>48</v>
      </c>
      <c r="B43">
        <v>225</v>
      </c>
    </row>
    <row r="44" spans="1:2">
      <c r="A44" t="s">
        <v>49</v>
      </c>
      <c r="B44">
        <v>195</v>
      </c>
    </row>
    <row r="45" spans="1:2">
      <c r="A45" t="s">
        <v>50</v>
      </c>
      <c r="B45">
        <v>165</v>
      </c>
    </row>
    <row r="46" spans="1:2">
      <c r="A46" t="s">
        <v>51</v>
      </c>
      <c r="B46">
        <v>150</v>
      </c>
    </row>
    <row r="47" spans="1:2">
      <c r="A47" t="s">
        <v>52</v>
      </c>
      <c r="B47">
        <v>175</v>
      </c>
    </row>
    <row r="48" spans="1:2">
      <c r="A48" t="s">
        <v>53</v>
      </c>
      <c r="B48">
        <v>150</v>
      </c>
    </row>
    <row r="49" spans="1:2">
      <c r="A49" t="s">
        <v>54</v>
      </c>
      <c r="B49">
        <v>145</v>
      </c>
    </row>
    <row r="50" spans="1:2">
      <c r="A50" t="s">
        <v>55</v>
      </c>
      <c r="B50">
        <v>125</v>
      </c>
    </row>
    <row r="51" spans="1:2">
      <c r="A51" t="s">
        <v>56</v>
      </c>
      <c r="B51">
        <v>175</v>
      </c>
    </row>
    <row r="52" spans="1:2">
      <c r="A52" t="s">
        <v>57</v>
      </c>
      <c r="B52">
        <v>150</v>
      </c>
    </row>
    <row r="53" spans="1:2">
      <c r="A53" t="s">
        <v>58</v>
      </c>
      <c r="B53">
        <v>145</v>
      </c>
    </row>
    <row r="54" spans="1:2">
      <c r="A54" t="s">
        <v>59</v>
      </c>
      <c r="B54">
        <v>125</v>
      </c>
    </row>
    <row r="55" spans="1:2">
      <c r="A55" t="s">
        <v>60</v>
      </c>
      <c r="B55">
        <v>150</v>
      </c>
    </row>
    <row r="56" spans="1:2">
      <c r="A56" t="s">
        <v>61</v>
      </c>
      <c r="B56">
        <v>125</v>
      </c>
    </row>
    <row r="57" spans="1:2">
      <c r="A57" t="s">
        <v>62</v>
      </c>
      <c r="B57">
        <v>117</v>
      </c>
    </row>
    <row r="58" spans="1:2">
      <c r="A58" t="s">
        <v>63</v>
      </c>
      <c r="B58">
        <v>110</v>
      </c>
    </row>
    <row r="59" spans="1:2">
      <c r="A59" t="s">
        <v>64</v>
      </c>
      <c r="B59">
        <v>165</v>
      </c>
    </row>
    <row r="60" spans="1:2">
      <c r="A60" t="s">
        <v>65</v>
      </c>
      <c r="B60">
        <v>135</v>
      </c>
    </row>
    <row r="61" spans="1:2">
      <c r="A61" t="s">
        <v>66</v>
      </c>
      <c r="B61">
        <v>125</v>
      </c>
    </row>
    <row r="62" spans="1:2">
      <c r="A62" s="61" t="s">
        <v>67</v>
      </c>
      <c r="B62" s="61">
        <v>125</v>
      </c>
    </row>
    <row r="63" spans="1:2">
      <c r="A63" t="s">
        <v>68</v>
      </c>
      <c r="B63">
        <v>150</v>
      </c>
    </row>
    <row r="64" spans="1:2">
      <c r="A64" t="s">
        <v>69</v>
      </c>
      <c r="B64">
        <v>125</v>
      </c>
    </row>
    <row r="65" spans="1:2">
      <c r="A65" t="s">
        <v>70</v>
      </c>
      <c r="B65">
        <v>117</v>
      </c>
    </row>
    <row r="66" spans="1:2">
      <c r="A66" t="s">
        <v>71</v>
      </c>
      <c r="B66">
        <v>110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eam Document Template" ma:contentTypeID="0x010100D8AC526F4678CA459DBFD8C93BDA68900100A744747629633C4BAA49772C0691D128" ma:contentTypeVersion="6" ma:contentTypeDescription="" ma:contentTypeScope="" ma:versionID="9ba0485972ba2a2eff71a1ca685b02a2">
  <xsd:schema xmlns:xsd="http://www.w3.org/2001/XMLSchema" xmlns:xs="http://www.w3.org/2001/XMLSchema" xmlns:p="http://schemas.microsoft.com/office/2006/metadata/properties" xmlns:ns2="1fc039d3-2d44-4284-9cc7-a6d5b736d62a" targetNamespace="http://schemas.microsoft.com/office/2006/metadata/properties" ma:root="true" ma:fieldsID="63c0d132b18e1a674dccc9b656e8820b" ns2:_="">
    <xsd:import namespace="1fc039d3-2d44-4284-9cc7-a6d5b736d62a"/>
    <xsd:element name="properties">
      <xsd:complexType>
        <xsd:sequence>
          <xsd:element name="documentManagement">
            <xsd:complexType>
              <xsd:all>
                <xsd:element ref="ns2:Month" minOccurs="0"/>
                <xsd:element ref="ns2:Year" minOccurs="0"/>
                <xsd:element ref="ns2:off54a97c82d4097954802feabff10ee" minOccurs="0"/>
                <xsd:element ref="ns2:a8f05a0fb7a0497fa9837ce5dae53f28" minOccurs="0"/>
                <xsd:element ref="ns2:l856b1cf5d284cfe857e9f52c466c3a5" minOccurs="0"/>
                <xsd:element ref="ns2:p5a49dfa85d84aec94b8c921d68ca644" minOccurs="0"/>
                <xsd:element ref="ns2:m215a1dd79be4f98afe73553fb15baf7" minOccurs="0"/>
                <xsd:element ref="ns2:_dlc_DocId" minOccurs="0"/>
                <xsd:element ref="ns2:_dlc_DocIdUrl" minOccurs="0"/>
                <xsd:element ref="ns2:j33073059bd74e08a98e7e424bfa0bf8" minOccurs="0"/>
                <xsd:element ref="ns2:_dlc_DocIdPersistId" minOccurs="0"/>
                <xsd:element ref="ns2:m255db8872d64ce6a6c435bfbfc41087" minOccurs="0"/>
                <xsd:element ref="ns2:TaxCatchAllLabel" minOccurs="0"/>
                <xsd:element ref="ns2:me99a2cd269b48dab71855d5d19ed96e" minOccurs="0"/>
                <xsd:element ref="ns2:TaxCatchAll" minOccurs="0"/>
                <xsd:element ref="ns2:e57ab880df2b48068a99ba80db47532c" minOccurs="0"/>
                <xsd:element ref="ns2:IsTempl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039d3-2d44-4284-9cc7-a6d5b736d62a" elementFormDefault="qualified">
    <xsd:import namespace="http://schemas.microsoft.com/office/2006/documentManagement/types"/>
    <xsd:import namespace="http://schemas.microsoft.com/office/infopath/2007/PartnerControls"/>
    <xsd:element name="Month" ma:index="9" nillable="true" ma:displayName="Month" ma:default="00-***" ma:format="Dropdown" ma:internalName="Month" ma:readOnly="false">
      <xsd:simpleType>
        <xsd:restriction base="dms:Choice">
          <xsd:enumeration value="00-***"/>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Year" ma:index="10" nillable="true" ma:displayName="Year Number" ma:decimals="0" ma:internalName="Year" ma:readOnly="false" ma:percentage="FALSE">
      <xsd:simpleType>
        <xsd:restriction base="dms:Number">
          <xsd:maxInclusive value="2025"/>
          <xsd:minInclusive value="1998"/>
        </xsd:restriction>
      </xsd:simpleType>
    </xsd:element>
    <xsd:element name="off54a97c82d4097954802feabff10ee" ma:index="13" ma:taxonomy="true" ma:internalName="off54a97c82d4097954802feabff10ee" ma:taxonomyFieldName="Business_x0020_Unit" ma:displayName="Business Unit" ma:readOnly="false" ma:fieldId="{8ff54a97-c82d-4097-9548-02feabff10ee}" ma:sspId="f53911f4-1791-416d-994b-2cb6dd08f47c" ma:termSetId="19c1e552-1f5b-4782-99f1-2e0c008a51d2" ma:anchorId="00000000-0000-0000-0000-000000000000" ma:open="false" ma:isKeyword="false">
      <xsd:complexType>
        <xsd:sequence>
          <xsd:element ref="pc:Terms" minOccurs="0" maxOccurs="1"/>
        </xsd:sequence>
      </xsd:complexType>
    </xsd:element>
    <xsd:element name="a8f05a0fb7a0497fa9837ce5dae53f28" ma:index="15" nillable="true" ma:taxonomy="true" ma:internalName="a8f05a0fb7a0497fa9837ce5dae53f28" ma:taxonomyFieldName="Division_x002F_Team" ma:displayName="Division/Team" ma:readOnly="false" ma:fieldId="{a8f05a0f-b7a0-497f-a983-7ce5dae53f28}" ma:sspId="f53911f4-1791-416d-994b-2cb6dd08f47c" ma:termSetId="d50f5134-990b-4c60-aa90-6020f1405cf7" ma:anchorId="f12de018-2a2b-42e5-a705-f8f29902bccb" ma:open="false" ma:isKeyword="false">
      <xsd:complexType>
        <xsd:sequence>
          <xsd:element ref="pc:Terms" minOccurs="0" maxOccurs="1"/>
        </xsd:sequence>
      </xsd:complexType>
    </xsd:element>
    <xsd:element name="l856b1cf5d284cfe857e9f52c466c3a5" ma:index="17" nillable="true" ma:taxonomy="true" ma:internalName="l856b1cf5d284cfe857e9f52c466c3a5" ma:taxonomyFieldName="DocType" ma:displayName="Document Type" ma:readOnly="false" ma:fieldId="{5856b1cf-5d28-4cfe-857e-9f52c466c3a5}" ma:sspId="f53911f4-1791-416d-994b-2cb6dd08f47c" ma:termSetId="0a533423-b726-4ea0-b9ef-4bddd8ed0076" ma:anchorId="76169c14-aff6-46a8-a393-26d60a3e4c42" ma:open="false" ma:isKeyword="false">
      <xsd:complexType>
        <xsd:sequence>
          <xsd:element ref="pc:Terms" minOccurs="0" maxOccurs="1"/>
        </xsd:sequence>
      </xsd:complexType>
    </xsd:element>
    <xsd:element name="p5a49dfa85d84aec94b8c921d68ca644" ma:index="19" nillable="true" ma:taxonomy="true" ma:internalName="p5a49dfa85d84aec94b8c921d68ca644" ma:taxonomyFieldName="Tags" ma:displayName="Tags" ma:readOnly="false" ma:fieldId="{95a49dfa-85d8-4aec-94b8-c921d68ca644}" ma:taxonomyMulti="true" ma:sspId="f53911f4-1791-416d-994b-2cb6dd08f47c" ma:termSetId="002fa69f-feb5-4272-bbdd-ead1670605a4" ma:anchorId="00000000-0000-0000-0000-000000000000" ma:open="true" ma:isKeyword="false">
      <xsd:complexType>
        <xsd:sequence>
          <xsd:element ref="pc:Terms" minOccurs="0" maxOccurs="1"/>
        </xsd:sequence>
      </xsd:complexType>
    </xsd:element>
    <xsd:element name="m215a1dd79be4f98afe73553fb15baf7" ma:index="21" nillable="true" ma:taxonomy="true" ma:internalName="m215a1dd79be4f98afe73553fb15baf7" ma:taxonomyFieldName="Open_x0020_Keywords" ma:displayName="Open Keywords" ma:readOnly="false" ma:fieldId="{6215a1dd-79be-4f98-afe7-3553fb15baf7}" ma:taxonomyMulti="true" ma:sspId="f53911f4-1791-416d-994b-2cb6dd08f47c" ma:termSetId="f87ec98d-59d9-4d9e-8af6-e38fb6c8a70d" ma:anchorId="00000000-0000-0000-0000-000000000000" ma:open="true" ma:isKeyword="false">
      <xsd:complexType>
        <xsd:sequence>
          <xsd:element ref="pc:Terms" minOccurs="0" maxOccurs="1"/>
        </xsd:sequence>
      </xsd:complex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j33073059bd74e08a98e7e424bfa0bf8" ma:index="25" nillable="true" ma:taxonomy="true" ma:internalName="j33073059bd74e08a98e7e424bfa0bf8" ma:taxonomyFieldName="Process_x0020_Step" ma:displayName="Process Step" ma:readOnly="false" ma:fieldId="{33307305-9bd7-4e08-a98e-7e424bfa0bf8}" ma:sspId="f53911f4-1791-416d-994b-2cb6dd08f47c" ma:termSetId="c6b7e917-e9ed-4188-ab1c-dc881bbae262" ma:anchorId="00000000-0000-0000-0000-000000000000" ma:open="false" ma:isKeyword="false">
      <xsd:complexType>
        <xsd:sequence>
          <xsd:element ref="pc:Terms" minOccurs="0" maxOccurs="1"/>
        </xsd:sequence>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m255db8872d64ce6a6c435bfbfc41087" ma:index="27" nillable="true" ma:taxonomy="true" ma:internalName="m255db8872d64ce6a6c435bfbfc41087" ma:taxonomyFieldName="Onepath_x0020_Site" ma:displayName="Onepath Site" ma:readOnly="false" ma:fieldId="{6255db88-72d6-4ce6-a6c4-35bfbfc41087}" ma:taxonomyMulti="true" ma:sspId="f53911f4-1791-416d-994b-2cb6dd08f47c" ma:termSetId="7ccdb14b-9d90-4287-a44b-94b168a2838c" ma:anchorId="524ca19e-a0c4-4c3a-ac7d-48044f6eafc1" ma:open="false" ma:isKeyword="false">
      <xsd:complexType>
        <xsd:sequence>
          <xsd:element ref="pc:Terms" minOccurs="0" maxOccurs="1"/>
        </xsd:sequence>
      </xsd:complexType>
    </xsd:element>
    <xsd:element name="TaxCatchAllLabel" ma:index="28" nillable="true" ma:displayName="Taxonomy Catch All Column1" ma:description="" ma:hidden="true" ma:list="{e72ecbcb-fffa-4361-9b4e-d396b3e8dbc7}" ma:internalName="TaxCatchAllLabel" ma:readOnly="true" ma:showField="CatchAllDataLabel" ma:web="1fc039d3-2d44-4284-9cc7-a6d5b736d62a">
      <xsd:complexType>
        <xsd:complexContent>
          <xsd:extension base="dms:MultiChoiceLookup">
            <xsd:sequence>
              <xsd:element name="Value" type="dms:Lookup" maxOccurs="unbounded" minOccurs="0" nillable="true"/>
            </xsd:sequence>
          </xsd:extension>
        </xsd:complexContent>
      </xsd:complexType>
    </xsd:element>
    <xsd:element name="me99a2cd269b48dab71855d5d19ed96e" ma:index="29" nillable="true" ma:taxonomy="true" ma:internalName="me99a2cd269b48dab71855d5d19ed96e" ma:taxonomyFieldName="Practice" ma:displayName="Practice" ma:readOnly="false" ma:fieldId="{6e99a2cd-269b-48da-b718-55d5d19ed96e}" ma:sspId="f53911f4-1791-416d-994b-2cb6dd08f47c" ma:termSetId="ec48b73e-217d-475b-8fe5-cafaf1aabb01" ma:anchorId="74e2548a-6074-45ee-a43d-0925371cdaff" ma:open="false" ma:isKeyword="false">
      <xsd:complexType>
        <xsd:sequence>
          <xsd:element ref="pc:Terms" minOccurs="0" maxOccurs="1"/>
        </xsd:sequence>
      </xsd:complexType>
    </xsd:element>
    <xsd:element name="TaxCatchAll" ma:index="30" nillable="true" ma:displayName="Taxonomy Catch All Column" ma:description="" ma:hidden="true" ma:list="{e72ecbcb-fffa-4361-9b4e-d396b3e8dbc7}" ma:internalName="TaxCatchAll" ma:readOnly="false" ma:showField="CatchAllData" ma:web="1fc039d3-2d44-4284-9cc7-a6d5b736d62a">
      <xsd:complexType>
        <xsd:complexContent>
          <xsd:extension base="dms:MultiChoiceLookup">
            <xsd:sequence>
              <xsd:element name="Value" type="dms:Lookup" maxOccurs="unbounded" minOccurs="0" nillable="true"/>
            </xsd:sequence>
          </xsd:extension>
        </xsd:complexContent>
      </xsd:complexType>
    </xsd:element>
    <xsd:element name="e57ab880df2b48068a99ba80db47532c" ma:index="31" ma:taxonomy="true" ma:internalName="e57ab880df2b48068a99ba80db47532c" ma:taxonomyFieldName="Team_x0020_Doc_x0020_Type" ma:displayName="Document Category" ma:readOnly="false" ma:fieldId="{e57ab880-df2b-4806-8a99-ba80db47532c}" ma:sspId="f53911f4-1791-416d-994b-2cb6dd08f47c" ma:termSetId="501bfbfd-d61f-4310-a453-d9b0d36ec3f7" ma:anchorId="9048ccd9-768c-46df-a094-00b2460afaad" ma:open="true" ma:isKeyword="false">
      <xsd:complexType>
        <xsd:sequence>
          <xsd:element ref="pc:Terms" minOccurs="0" maxOccurs="1"/>
        </xsd:sequence>
      </xsd:complexType>
    </xsd:element>
    <xsd:element name="IsTemplate" ma:index="33" nillable="true" ma:displayName="IsTemplate" ma:default="0" ma:description="If a Document is a Template." ma:internalName="IsTemplate"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1fc039d3-2d44-4284-9cc7-a6d5b736d62a">COMPASS-1923256042-171</_dlc_DocId>
    <_dlc_DocIdUrl xmlns="1fc039d3-2d44-4284-9cc7-a6d5b736d62a">
      <Url>https://compass.1path.com/bu/atms/AMS/_layouts/15/DocIdRedir.aspx?ID=COMPASS-1923256042-171</Url>
      <Description>COMPASS-1923256042-171</Description>
    </_dlc_DocIdUrl>
    <TaxCatchAll xmlns="1fc039d3-2d44-4284-9cc7-a6d5b736d62a">
      <Value>11</Value>
      <Value>143</Value>
      <Value>176</Value>
      <Value>139</Value>
      <Value>137</Value>
      <Value>136</Value>
    </TaxCatchAll>
    <off54a97c82d4097954802feabff10ee xmlns="1fc039d3-2d44-4284-9cc7-a6d5b736d62a">
      <Terms xmlns="http://schemas.microsoft.com/office/infopath/2007/PartnerControls">
        <TermInfo xmlns="http://schemas.microsoft.com/office/infopath/2007/PartnerControls">
          <TermName xmlns="http://schemas.microsoft.com/office/infopath/2007/PartnerControls">ITS</TermName>
          <TermId xmlns="http://schemas.microsoft.com/office/infopath/2007/PartnerControls">73bd079d-34a1-49f3-840c-edcf983a0e46</TermId>
        </TermInfo>
      </Terms>
    </off54a97c82d4097954802feabff10ee>
    <Month xmlns="1fc039d3-2d44-4284-9cc7-a6d5b736d62a">00-***</Month>
    <Year xmlns="1fc039d3-2d44-4284-9cc7-a6d5b736d62a" xsi:nil="true"/>
    <p5a49dfa85d84aec94b8c921d68ca644 xmlns="1fc039d3-2d44-4284-9cc7-a6d5b736d62a">
      <Terms xmlns="http://schemas.microsoft.com/office/infopath/2007/PartnerControls"/>
    </p5a49dfa85d84aec94b8c921d68ca644>
    <j33073059bd74e08a98e7e424bfa0bf8 xmlns="1fc039d3-2d44-4284-9cc7-a6d5b736d62a">
      <Terms xmlns="http://schemas.microsoft.com/office/infopath/2007/PartnerControls">
        <TermInfo xmlns="http://schemas.microsoft.com/office/infopath/2007/PartnerControls">
          <TermName xmlns="http://schemas.microsoft.com/office/infopath/2007/PartnerControls">Pre-Sales</TermName>
          <TermId xmlns="http://schemas.microsoft.com/office/infopath/2007/PartnerControls">9bfa6e85-d507-4589-895e-ddeef8591a14</TermId>
        </TermInfo>
      </Terms>
    </j33073059bd74e08a98e7e424bfa0bf8>
    <IsTemplate xmlns="1fc039d3-2d44-4284-9cc7-a6d5b736d62a">true</IsTemplate>
    <l856b1cf5d284cfe857e9f52c466c3a5 xmlns="1fc039d3-2d44-4284-9cc7-a6d5b736d62a">
      <Terms xmlns="http://schemas.microsoft.com/office/infopath/2007/PartnerControls">
        <TermInfo xmlns="http://schemas.microsoft.com/office/infopath/2007/PartnerControls">
          <TermName xmlns="http://schemas.microsoft.com/office/infopath/2007/PartnerControls">Estimate</TermName>
          <TermId xmlns="http://schemas.microsoft.com/office/infopath/2007/PartnerControls">398abd3b-9042-43cd-afbf-a4d6fe2440ab</TermId>
        </TermInfo>
      </Terms>
    </l856b1cf5d284cfe857e9f52c466c3a5>
    <me99a2cd269b48dab71855d5d19ed96e xmlns="1fc039d3-2d44-4284-9cc7-a6d5b736d62a">
      <Terms xmlns="http://schemas.microsoft.com/office/infopath/2007/PartnerControls">
        <TermInfo xmlns="http://schemas.microsoft.com/office/infopath/2007/PartnerControls">
          <TermName xmlns="http://schemas.microsoft.com/office/infopath/2007/PartnerControls">Application Development</TermName>
          <TermId xmlns="http://schemas.microsoft.com/office/infopath/2007/PartnerControls">514b7a6a-4072-47fe-8afd-a171853c9ec5</TermId>
        </TermInfo>
      </Terms>
    </me99a2cd269b48dab71855d5d19ed96e>
    <m215a1dd79be4f98afe73553fb15baf7 xmlns="1fc039d3-2d44-4284-9cc7-a6d5b736d62a">
      <Terms xmlns="http://schemas.microsoft.com/office/infopath/2007/PartnerControls"/>
    </m215a1dd79be4f98afe73553fb15baf7>
    <m255db8872d64ce6a6c435bfbfc41087 xmlns="1fc039d3-2d44-4284-9cc7-a6d5b736d62a">
      <Terms xmlns="http://schemas.microsoft.com/office/infopath/2007/PartnerControls"/>
    </m255db8872d64ce6a6c435bfbfc41087>
    <a8f05a0fb7a0497fa9837ce5dae53f28 xmlns="1fc039d3-2d44-4284-9cc7-a6d5b736d62a">
      <Terms xmlns="http://schemas.microsoft.com/office/infopath/2007/PartnerControls">
        <TermInfo xmlns="http://schemas.microsoft.com/office/infopath/2007/PartnerControls">
          <TermName xmlns="http://schemas.microsoft.com/office/infopath/2007/PartnerControls">App Dev</TermName>
          <TermId xmlns="http://schemas.microsoft.com/office/infopath/2007/PartnerControls">e63e9f09-5ee3-46b3-afe7-8cb5dd158ab8</TermId>
        </TermInfo>
      </Terms>
    </a8f05a0fb7a0497fa9837ce5dae53f28>
    <e57ab880df2b48068a99ba80db47532c xmlns="1fc039d3-2d44-4284-9cc7-a6d5b736d62a">
      <Terms xmlns="http://schemas.microsoft.com/office/infopath/2007/PartnerControls">
        <TermInfo xmlns="http://schemas.microsoft.com/office/infopath/2007/PartnerControls">
          <TermName xmlns="http://schemas.microsoft.com/office/infopath/2007/PartnerControls">Labor Estimate</TermName>
          <TermId xmlns="http://schemas.microsoft.com/office/infopath/2007/PartnerControls">e1f3413d-5f30-4af8-9e86-5f6604c7ca22</TermId>
        </TermInfo>
      </Terms>
    </e57ab880df2b48068a99ba80db47532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A1A809-EE25-4AC8-80F2-135937228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039d3-2d44-4284-9cc7-a6d5b736d6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A4E24B-D048-4F96-BB0F-7E7711F458E1}">
  <ds:schemaRefs>
    <ds:schemaRef ds:uri="http://schemas.microsoft.com/office/2006/documentManagement/types"/>
    <ds:schemaRef ds:uri="http://schemas.microsoft.com/office/2006/metadata/properties"/>
    <ds:schemaRef ds:uri="http://www.w3.org/XML/1998/namespace"/>
    <ds:schemaRef ds:uri="1fc039d3-2d44-4284-9cc7-a6d5b736d62a"/>
    <ds:schemaRef ds:uri="http://purl.org/dc/dcmitype/"/>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EA263C8B-75CC-475F-93E2-B2119D2109D9}">
  <ds:schemaRefs>
    <ds:schemaRef ds:uri="http://schemas.microsoft.com/sharepoint/v3/contenttype/forms"/>
  </ds:schemaRefs>
</ds:datastoreItem>
</file>

<file path=customXml/itemProps4.xml><?xml version="1.0" encoding="utf-8"?>
<ds:datastoreItem xmlns:ds="http://schemas.openxmlformats.org/officeDocument/2006/customXml" ds:itemID="{B1DF82D6-D5ED-4C97-A79A-D3F0588C151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HamB</vt:lpstr>
      <vt:lpstr>HamA</vt:lpstr>
      <vt:lpstr>RateTable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Estimating Template with RateCard</dc:title>
  <dc:creator>Phil Moore</dc:creator>
  <cp:lastModifiedBy>Julie Holmes</cp:lastModifiedBy>
  <dcterms:created xsi:type="dcterms:W3CDTF">2016-06-12T00:16:24Z</dcterms:created>
  <dcterms:modified xsi:type="dcterms:W3CDTF">2020-04-20T20:09:19Z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0x010100D8AC526F4678CA459DBFD8C93BDA68900100A744747629633C4BAA49772C0691D128</vt:lpwstr>
  </property>
  <property fmtid="{D5CDD505-2E9C-101B-9397-08002B2CF9AE}" pid="3" name="_dlc_DocIdItemGuid">
    <vt:lpwstr>62690c33-90fb-4740-928b-50991a120652</vt:lpwstr>
  </property>
  <property fmtid="{D5CDD505-2E9C-101B-9397-08002B2CF9AE}" pid="4" name="Business Unit">
    <vt:lpwstr>11;#ITS|73bd079d-34a1-49f3-840c-edcf983a0e46</vt:lpwstr>
  </property>
  <property fmtid="{D5CDD505-2E9C-101B-9397-08002B2CF9AE}" pid="5" name="Vendor">
    <vt:lpwstr/>
  </property>
  <property fmtid="{D5CDD505-2E9C-101B-9397-08002B2CF9AE}" pid="6" name="Doc Category">
    <vt:lpwstr>305;#Labor Estimate|83da04ae-ad71-4875-8379-4acaf79a9519</vt:lpwstr>
  </property>
  <property fmtid="{D5CDD505-2E9C-101B-9397-08002B2CF9AE}" pid="7" name="Process Step">
    <vt:lpwstr>143;#Pre-Sales|9bfa6e85-d507-4589-895e-ddeef8591a14</vt:lpwstr>
  </property>
  <property fmtid="{D5CDD505-2E9C-101B-9397-08002B2CF9AE}" pid="8" name="DocType">
    <vt:lpwstr>176;#Estimate|398abd3b-9042-43cd-afbf-a4d6fe2440ab</vt:lpwstr>
  </property>
  <property fmtid="{D5CDD505-2E9C-101B-9397-08002B2CF9AE}" pid="9" name="h49470a4c50645b5a0ec716c334b298e">
    <vt:lpwstr/>
  </property>
  <property fmtid="{D5CDD505-2E9C-101B-9397-08002B2CF9AE}" pid="10" name="l856b1cf5d284cfe857e9f52c466c3a5">
    <vt:lpwstr/>
  </property>
  <property fmtid="{D5CDD505-2E9C-101B-9397-08002B2CF9AE}" pid="11" name="Tags">
    <vt:lpwstr/>
  </property>
  <property fmtid="{D5CDD505-2E9C-101B-9397-08002B2CF9AE}" pid="12" name="l9cf97af1c054ed1883cae5922017267">
    <vt:lpwstr>Labor Estimate|83da04ae-ad71-4875-8379-4acaf79a9519</vt:lpwstr>
  </property>
  <property fmtid="{D5CDD505-2E9C-101B-9397-08002B2CF9AE}" pid="13" name="Team Doc Type">
    <vt:lpwstr>136;#Labor Estimate|e1f3413d-5f30-4af8-9e86-5f6604c7ca22</vt:lpwstr>
  </property>
  <property fmtid="{D5CDD505-2E9C-101B-9397-08002B2CF9AE}" pid="14" name="Division/Team">
    <vt:lpwstr>139;#App Dev|e63e9f09-5ee3-46b3-afe7-8cb5dd158ab8</vt:lpwstr>
  </property>
  <property fmtid="{D5CDD505-2E9C-101B-9397-08002B2CF9AE}" pid="15" name="Open Keywords">
    <vt:lpwstr/>
  </property>
  <property fmtid="{D5CDD505-2E9C-101B-9397-08002B2CF9AE}" pid="16" name="Onepath Site">
    <vt:lpwstr/>
  </property>
  <property fmtid="{D5CDD505-2E9C-101B-9397-08002B2CF9AE}" pid="17" name="Year1">
    <vt:lpwstr/>
  </property>
  <property fmtid="{D5CDD505-2E9C-101B-9397-08002B2CF9AE}" pid="18" name="Practice">
    <vt:lpwstr>137;#Application Development|514b7a6a-4072-47fe-8afd-a171853c9ec5</vt:lpwstr>
  </property>
  <property fmtid="{D5CDD505-2E9C-101B-9397-08002B2CF9AE}" pid="19" name="m255db8872d64ce6a6c435bfbfc41087">
    <vt:lpwstr/>
  </property>
  <property fmtid="{D5CDD505-2E9C-101B-9397-08002B2CF9AE}" pid="20" name="a8f05a0fb7a0497fa9837ce5dae53f28">
    <vt:lpwstr>App Dev|e63e9f09-5ee3-46b3-afe7-8cb5dd158ab8</vt:lpwstr>
  </property>
  <property fmtid="{D5CDD505-2E9C-101B-9397-08002B2CF9AE}" pid="21" name="p5a49dfa85d84aec94b8c921d68ca644">
    <vt:lpwstr/>
  </property>
  <property fmtid="{D5CDD505-2E9C-101B-9397-08002B2CF9AE}" pid="22" name="j33073059bd74e08a98e7e424bfa0bf8">
    <vt:lpwstr>Pre-Sales|9bfa6e85-d507-4589-895e-ddeef8591a14</vt:lpwstr>
  </property>
  <property fmtid="{D5CDD505-2E9C-101B-9397-08002B2CF9AE}" pid="23" name="me99a2cd269b48dab71855d5d19ed96e">
    <vt:lpwstr>Application Development|514b7a6a-4072-47fe-8afd-a171853c9ec5</vt:lpwstr>
  </property>
  <property fmtid="{D5CDD505-2E9C-101B-9397-08002B2CF9AE}" pid="24" name="m215a1dd79be4f98afe73553fb15baf7">
    <vt:lpwstr/>
  </property>
</Properties>
</file>